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benjamin\Desktop\ETL\Dateien\"/>
    </mc:Choice>
  </mc:AlternateContent>
  <bookViews>
    <workbookView xWindow="1260" yWindow="0" windowWidth="28176" windowHeight="12300" tabRatio="398"/>
  </bookViews>
  <sheets>
    <sheet name="Reisekosten" sheetId="1" r:id="rId1"/>
    <sheet name="Verpflegungsmehraufwand" sheetId="3" r:id="rId2"/>
    <sheet name="Länder" sheetId="2" r:id="rId3"/>
  </sheets>
  <externalReferences>
    <externalReference r:id="rId4"/>
  </externalReferences>
  <definedNames>
    <definedName name="_xlnm.Print_Area" localSheetId="0">Reisekosten!$A$9:$L$96</definedName>
    <definedName name="Laender">[1]Länder!$A$7:$F$229</definedName>
  </definedNames>
  <calcPr calcId="152511"/>
</workbook>
</file>

<file path=xl/calcChain.xml><?xml version="1.0" encoding="utf-8"?>
<calcChain xmlns="http://schemas.openxmlformats.org/spreadsheetml/2006/main">
  <c r="D75" i="1" l="1"/>
  <c r="C72" i="1"/>
  <c r="C71" i="1"/>
  <c r="C70" i="1"/>
  <c r="E70" i="1" s="1"/>
  <c r="K22" i="2"/>
  <c r="A22" i="2" l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0" i="2"/>
  <c r="A21" i="2" s="1"/>
  <c r="K21" i="2" l="1"/>
  <c r="K20" i="2" l="1"/>
  <c r="E72" i="1" l="1"/>
  <c r="E71" i="1"/>
  <c r="K19" i="2"/>
  <c r="L54" i="1"/>
  <c r="K18" i="2"/>
  <c r="K17" i="2"/>
  <c r="K10" i="2"/>
  <c r="K11" i="2"/>
  <c r="K12" i="2"/>
  <c r="K13" i="2"/>
  <c r="K14" i="2"/>
  <c r="K15" i="2"/>
  <c r="K16" i="2"/>
  <c r="A12" i="2"/>
  <c r="A13" i="2" s="1"/>
  <c r="A14" i="2" s="1"/>
  <c r="A15" i="2" s="1"/>
  <c r="A16" i="2" s="1"/>
  <c r="A17" i="2" s="1"/>
  <c r="A18" i="2" s="1"/>
  <c r="A19" i="2" s="1"/>
  <c r="I19" i="1"/>
  <c r="I24" i="1"/>
  <c r="C89" i="1" s="1"/>
  <c r="L20" i="1"/>
  <c r="L21" i="1"/>
  <c r="L22" i="1"/>
  <c r="L23" i="1"/>
  <c r="L29" i="1"/>
  <c r="L30" i="1"/>
  <c r="L31" i="1"/>
  <c r="L32" i="1"/>
  <c r="L55" i="1"/>
  <c r="L56" i="1"/>
  <c r="L60" i="1"/>
  <c r="L61" i="1"/>
  <c r="L62" i="1"/>
  <c r="L63" i="1"/>
  <c r="L64" i="1"/>
  <c r="L65" i="1"/>
  <c r="I66" i="1"/>
  <c r="C92" i="1"/>
  <c r="C74" i="1"/>
  <c r="E74" i="1" s="1"/>
  <c r="E80" i="1"/>
  <c r="C95" i="1"/>
  <c r="E95" i="1" s="1"/>
  <c r="L57" i="1" l="1"/>
  <c r="D91" i="1" s="1"/>
  <c r="L24" i="1"/>
  <c r="D89" i="1" s="1"/>
  <c r="E89" i="1"/>
  <c r="L66" i="1"/>
  <c r="D92" i="1" s="1"/>
  <c r="E92" i="1" s="1"/>
  <c r="L33" i="1"/>
  <c r="D90" i="1" s="1"/>
  <c r="E75" i="1"/>
  <c r="C93" i="1" s="1"/>
  <c r="D93" i="1" s="1"/>
  <c r="B50" i="1" l="1"/>
  <c r="F44" i="1" s="1"/>
  <c r="B51" i="1"/>
  <c r="F39" i="1" s="1"/>
  <c r="F27" i="1"/>
  <c r="B33" i="1" s="1"/>
  <c r="E14" i="1"/>
  <c r="D88" i="1"/>
  <c r="C94" i="1"/>
  <c r="E94" i="1" s="1"/>
  <c r="E93" i="1"/>
  <c r="F45" i="1" l="1"/>
  <c r="F42" i="1"/>
  <c r="F41" i="1"/>
  <c r="F46" i="1"/>
  <c r="I33" i="1"/>
  <c r="C90" i="1" s="1"/>
  <c r="E90" i="1" s="1"/>
  <c r="I49" i="1" l="1"/>
  <c r="I57" i="1" s="1"/>
  <c r="C91" i="1" s="1"/>
  <c r="E91" i="1" s="1"/>
  <c r="E88" i="1" s="1"/>
  <c r="E79" i="1" l="1"/>
  <c r="E83" i="1" s="1"/>
  <c r="C88" i="1" l="1"/>
</calcChain>
</file>

<file path=xl/comments1.xml><?xml version="1.0" encoding="utf-8"?>
<comments xmlns="http://schemas.openxmlformats.org/spreadsheetml/2006/main">
  <authors>
    <author/>
    <author>Windows-Benutzer</author>
  </authors>
  <commentList>
    <comment ref="C14" authorId="0" shapeId="0">
      <text>
        <r>
          <rPr>
            <sz val="8"/>
            <color indexed="8"/>
            <rFont val="Tahoma"/>
            <family val="2"/>
          </rPr>
          <t>Hier bitte den Ländercode eingeben! Diesen entnehmen Sie der Tabelle "Länder" (unten in der Leiste anklicken).</t>
        </r>
      </text>
    </comment>
    <comment ref="F19" authorId="0" shapeId="0">
      <text>
        <r>
          <rPr>
            <sz val="8"/>
            <color indexed="8"/>
            <rFont val="Tahoma"/>
            <family val="2"/>
          </rPr>
          <t>Ohne Einzelnachweis der Gesamtkosten können die Fahrtkosten pauschal höchstens angesetzt werden mit einem Kilometersatz je gefahrenem Kilometer:
von 0,30 EUR bei einem PKW
von 0,20 EUR bei einem anderen motorisierten Fahrzeug</t>
        </r>
      </text>
    </comment>
    <comment ref="A27" authorId="0" shapeId="0">
      <text>
        <r>
          <rPr>
            <sz val="8"/>
            <color indexed="8"/>
            <rFont val="Tahoma"/>
            <family val="2"/>
          </rPr>
          <t>Das Programm ermittelt den für den Arbeitnehmer höheren Betrag, wenn hier die Anzahl der Übernachtungen erfasst wird</t>
        </r>
      </text>
    </comment>
    <comment ref="A28" authorId="1" shapeId="0">
      <text>
        <r>
          <rPr>
            <sz val="9"/>
            <color indexed="81"/>
            <rFont val="Segoe UI"/>
            <family val="2"/>
          </rPr>
          <t>Ab 2020 wurde eine neue Pauschale von 8 € je Übernachtung für Berufskraftfahrer eingeführt! Alternativ können die tatsächlich nachgewiesene höhere Kosten geltend gemacht werden.</t>
        </r>
      </text>
    </comment>
    <comment ref="A29" authorId="0" shapeId="0">
      <text>
        <r>
          <rPr>
            <sz val="8"/>
            <color indexed="8"/>
            <rFont val="Tahoma"/>
            <family val="2"/>
          </rPr>
          <t>Ein Anspruch auf Vorsteuerabzug besteht nur, wenn eine ordnungsgemäße Rechnung vorliegt!
Bitte hier nur die Übernachtungskosten eintragen!</t>
        </r>
      </text>
    </comment>
    <comment ref="A30" authorId="0" shapeId="0">
      <text>
        <r>
          <rPr>
            <sz val="8"/>
            <color indexed="8"/>
            <rFont val="Tahoma"/>
            <family val="2"/>
          </rPr>
          <t>Ein Anspruch auf Vorsteuerabzug besteht nur, wenn eine ordnungsgemäße Rechnung vorliegt!
Bitte hier den gesondert ausgewiesenen Frühstücksanteil eintragen</t>
        </r>
      </text>
    </comment>
    <comment ref="A32" authorId="0" shapeId="0">
      <text>
        <r>
          <rPr>
            <sz val="8"/>
            <color indexed="8"/>
            <rFont val="Tahoma"/>
            <family val="2"/>
          </rPr>
          <t>Die genannten Kosten sind grundsätzlich nicht abziehbar. Ausnahmen wären ggf. zu begründen und unter 5. Nebenkosten aufzuführen: Bspw. geschäftlich veranlasste Bewirtung an der Hotelbar bzw. im Hotelrestaurant</t>
        </r>
      </text>
    </comment>
    <comment ref="C36" authorId="0" shapeId="0">
      <text>
        <r>
          <rPr>
            <sz val="8"/>
            <color indexed="8"/>
            <rFont val="Verdana"/>
            <family val="2"/>
          </rPr>
          <t>Um die Kürzung zutreffend vornehmen zu könnnen, sollten die Abwesenheitstage einzeln erfasst werden</t>
        </r>
      </text>
    </comment>
    <comment ref="A53" authorId="0" shapeId="0">
      <text>
        <r>
          <rPr>
            <sz val="8"/>
            <color indexed="8"/>
            <rFont val="Arial"/>
            <family val="2"/>
          </rPr>
          <t>Die Leistungen müssen vom Arbeitgeber veranlasst sein. Die Rechnungen müssen auf den Arbeitgeber lauten, sofern es sich nicht um Kleinbetragsrechnungen handelt.
In diesem Fall Kürzungen der Verpflegungspauschalen für Frühstück, Mittag- und/oder Abendessen prüfen!</t>
        </r>
      </text>
    </comment>
    <comment ref="C68" authorId="0" shapeId="0">
      <text>
        <r>
          <rPr>
            <sz val="8"/>
            <color indexed="8"/>
            <rFont val="Tahoma"/>
            <family val="2"/>
          </rPr>
          <t>Ab 2014 mindert eine Mahlzeitengestellung die Tagegeldpauschale; daher ist nur noch dann als Arbeitslohn zu erfassen, wenn kein Anspruch auf die Tagespauschale besteht, weil die Auswärtstätigkeit weniger als 8 Std. beträgt oder weil bereits die 3-Monatsfrist überschritten ist.
Achtung:
Belohnungsessen über 60 EUR sind immer mit dem tatsächlichen Wert zu erfassen!
Zuzahlungen des Arbeitnehmers zur Mahlzeitengestellung mindern den geldwerten Vorteil.</t>
        </r>
      </text>
    </comment>
    <comment ref="D69" authorId="0" shapeId="0">
      <text>
        <r>
          <rPr>
            <sz val="8"/>
            <color indexed="8"/>
            <rFont val="Tahoma"/>
            <family val="2"/>
          </rPr>
          <t>gemeint sind etwaige Zuzahlungen des Arbeitnehmer je Mahlzeit.</t>
        </r>
      </text>
    </comment>
    <comment ref="D70" authorId="0" shapeId="0">
      <text>
        <r>
          <rPr>
            <sz val="8"/>
            <color indexed="8"/>
            <rFont val="Tahoma"/>
            <family val="2"/>
          </rPr>
          <t xml:space="preserve">Eigenanteil Arbeitnehmer: wenn dieser mindestens die Summe der Sachbezugswerte erreicht, ist kein steuerpflichtiger Arbeitslohn zu erfassen.
</t>
        </r>
      </text>
    </comment>
  </commentList>
</comments>
</file>

<file path=xl/sharedStrings.xml><?xml version="1.0" encoding="utf-8"?>
<sst xmlns="http://schemas.openxmlformats.org/spreadsheetml/2006/main" count="397" uniqueCount="337">
  <si>
    <t>Reisekostenabrechnung für Arbeitnehmer</t>
  </si>
  <si>
    <t>Nr.</t>
  </si>
  <si>
    <t>Kostenstelle</t>
  </si>
  <si>
    <t>Name</t>
  </si>
  <si>
    <t xml:space="preserve"> </t>
  </si>
  <si>
    <t>Reiseziel/-anlass</t>
  </si>
  <si>
    <t>Land</t>
  </si>
  <si>
    <t>Reisebeginn:</t>
  </si>
  <si>
    <t>Datum</t>
  </si>
  <si>
    <t>Reiseende:</t>
  </si>
  <si>
    <t>Uhrzeit</t>
  </si>
  <si>
    <t>1. Fahrtkosten</t>
  </si>
  <si>
    <t>Bruttobetrag</t>
  </si>
  <si>
    <t xml:space="preserve"> %</t>
  </si>
  <si>
    <t>Vorsteuer</t>
  </si>
  <si>
    <t>pauschales km-Geld</t>
  </si>
  <si>
    <t xml:space="preserve">km        x </t>
  </si>
  <si>
    <t>Bahn</t>
  </si>
  <si>
    <t>Beleg-Nr.</t>
  </si>
  <si>
    <t>Mietwagen</t>
  </si>
  <si>
    <t>2. Übernachtungskosten</t>
  </si>
  <si>
    <t>Anzahl der Übernachtungen:</t>
  </si>
  <si>
    <t>x Pauschale</t>
  </si>
  <si>
    <t>Übernachtungskosten lt. Hotelrechnung (Brutto)</t>
  </si>
  <si>
    <t>Frühstück lt. Hotelrechnung (Brutto)</t>
  </si>
  <si>
    <t>Abziehbare weitere Kosten auf der Hotelrechnung (Brutto)</t>
  </si>
  <si>
    <t>Nicht abziehbare übrige Kosten [Minibar, Hotelbar, TV etc.] (Brutto)</t>
  </si>
  <si>
    <t>3. Verpflegungsmehraufwendungen</t>
  </si>
  <si>
    <t>Dienstreisetag</t>
  </si>
  <si>
    <t>Anzahl Verpflegungs-pauschalen</t>
  </si>
  <si>
    <t>Anzahl Kürzungen</t>
  </si>
  <si>
    <t>Frühstück</t>
  </si>
  <si>
    <t>Mittagessen</t>
  </si>
  <si>
    <t>Abendessen</t>
  </si>
  <si>
    <t>eintägig über 8 Std.</t>
  </si>
  <si>
    <t>Anreisetag</t>
  </si>
  <si>
    <t>Abreisetag</t>
  </si>
  <si>
    <t>voller Abwesenheitstag</t>
  </si>
  <si>
    <t>individuelle Eingaben</t>
  </si>
  <si>
    <t>Verpflegungspauschalen nach Kürzung</t>
  </si>
  <si>
    <t>24 Std. Abwesenheit:</t>
  </si>
  <si>
    <t>Über 8 Std. Abwesenheit:</t>
  </si>
  <si>
    <t>Tatsächliche Verpflegungskosten mit ordnungsgemäßen Rechnungen nachgewiesen</t>
  </si>
  <si>
    <r>
      <t>4. Nebenkosten</t>
    </r>
    <r>
      <rPr>
        <b/>
        <sz val="9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(Telefon, Taxi, Gepäck, Parken etc.)</t>
    </r>
  </si>
  <si>
    <t>5. Steuerpflichtiger Arbeitslohn</t>
  </si>
  <si>
    <t>Anzahl</t>
  </si>
  <si>
    <t>Mahlzeit</t>
  </si>
  <si>
    <t>Sachbezug/ Arbeitslohn</t>
  </si>
  <si>
    <t>Zuzahlungen je Mahlzeit</t>
  </si>
  <si>
    <t>Arbeitslohn</t>
  </si>
  <si>
    <t>individuell</t>
  </si>
  <si>
    <t>Nicht abziehbare Hotelkosten (unter Pkt. 2.)</t>
  </si>
  <si>
    <t>Gesamtbetrag der Zuzahlungen</t>
  </si>
  <si>
    <t>6. Erstattung</t>
  </si>
  <si>
    <t>Abrechnungssumme</t>
  </si>
  <si>
    <t>Abzüglich Zuzahlungen</t>
  </si>
  <si>
    <t>Guthaben/Schuld aus letzter Abrechnung</t>
  </si>
  <si>
    <t xml:space="preserve">./. Vorschuss (bitte mit negativem Vorzeichen erfassen)         </t>
  </si>
  <si>
    <t>Gesamtbetrag der Erstattungen</t>
  </si>
  <si>
    <t>Abrechnung geprüft und genehmigt:</t>
  </si>
  <si>
    <t>Datum/Unterschrift</t>
  </si>
  <si>
    <t>7. Vermerk für Buchhaltung</t>
  </si>
  <si>
    <t>Brutto</t>
  </si>
  <si>
    <t>VorSt/USt</t>
  </si>
  <si>
    <t>Netto</t>
  </si>
  <si>
    <t>Verbindlichkeit gg. Arbeitnehmer (Negativbetrag)</t>
  </si>
  <si>
    <t>Betrag bar erhalten:</t>
  </si>
  <si>
    <t>Fahrtkosten</t>
  </si>
  <si>
    <t>Hotel/-Übernachtungskosten</t>
  </si>
  <si>
    <t>Verpflegungskosten</t>
  </si>
  <si>
    <t>Sonstige Reisekosten</t>
  </si>
  <si>
    <t>Betrag überwiesen auf Konto:</t>
  </si>
  <si>
    <t xml:space="preserve">Steuerpfl. Arbeitslohn Arbeitnehmer </t>
  </si>
  <si>
    <t>Kreditinstitut:</t>
  </si>
  <si>
    <t>Gehaltsaufwand Arbeitgeber</t>
  </si>
  <si>
    <t>IBAN:</t>
  </si>
  <si>
    <t>Zuzahlungen Arbeitnehmer</t>
  </si>
  <si>
    <t>BIC:</t>
  </si>
  <si>
    <t>Sachbezug Arbeitnehmer</t>
  </si>
  <si>
    <t>Gesamt</t>
  </si>
  <si>
    <t>Pauschbeträge für Verpflegungsmehraufwendungen bei einer Abwesenheitsdauer je Kalendertag von</t>
  </si>
  <si>
    <t>Länder-code</t>
  </si>
  <si>
    <t xml:space="preserve">             Land </t>
  </si>
  <si>
    <t xml:space="preserve">weniger als 24, </t>
  </si>
  <si>
    <t>Pauschbetrag</t>
  </si>
  <si>
    <t xml:space="preserve">mindestens </t>
  </si>
  <si>
    <t xml:space="preserve">aber mindestens </t>
  </si>
  <si>
    <t>für Übernach-</t>
  </si>
  <si>
    <t xml:space="preserve">24 Stunden </t>
  </si>
  <si>
    <t xml:space="preserve">8 Stunden </t>
  </si>
  <si>
    <t>tungskosten</t>
  </si>
  <si>
    <t>Deutschland</t>
  </si>
  <si>
    <t xml:space="preserve">Afghanistan </t>
  </si>
  <si>
    <t xml:space="preserve">Ägypten </t>
  </si>
  <si>
    <t xml:space="preserve">Äthiopien </t>
  </si>
  <si>
    <t>Äquatorialguinea</t>
  </si>
  <si>
    <t xml:space="preserve">Albanien </t>
  </si>
  <si>
    <t xml:space="preserve">Algerien </t>
  </si>
  <si>
    <t xml:space="preserve">Andorra </t>
  </si>
  <si>
    <t xml:space="preserve">Angola </t>
  </si>
  <si>
    <t xml:space="preserve">Argentinien </t>
  </si>
  <si>
    <t xml:space="preserve">Armenien </t>
  </si>
  <si>
    <t xml:space="preserve">Aserbaidschan </t>
  </si>
  <si>
    <t xml:space="preserve">Australien </t>
  </si>
  <si>
    <t>– Canberra</t>
  </si>
  <si>
    <t xml:space="preserve">– Sydney </t>
  </si>
  <si>
    <t xml:space="preserve">Bahrain </t>
  </si>
  <si>
    <t xml:space="preserve">Bangladesch </t>
  </si>
  <si>
    <t xml:space="preserve">Barbados </t>
  </si>
  <si>
    <t xml:space="preserve">Belgien </t>
  </si>
  <si>
    <t xml:space="preserve">Benin </t>
  </si>
  <si>
    <t xml:space="preserve">Bolivien </t>
  </si>
  <si>
    <t xml:space="preserve">Bosnien und Herzegowina </t>
  </si>
  <si>
    <t xml:space="preserve">Botsuana </t>
  </si>
  <si>
    <t xml:space="preserve">Brasilien </t>
  </si>
  <si>
    <t xml:space="preserve">– Brasilia </t>
  </si>
  <si>
    <t xml:space="preserve">– Rio de Janeiro </t>
  </si>
  <si>
    <t xml:space="preserve">– Sao Paulo </t>
  </si>
  <si>
    <t xml:space="preserve">Brunei </t>
  </si>
  <si>
    <t xml:space="preserve">Bulgarien </t>
  </si>
  <si>
    <t xml:space="preserve">Burkina Faso </t>
  </si>
  <si>
    <t xml:space="preserve">Burundi </t>
  </si>
  <si>
    <t xml:space="preserve">Chile </t>
  </si>
  <si>
    <t xml:space="preserve">China </t>
  </si>
  <si>
    <t xml:space="preserve">– Chengdu </t>
  </si>
  <si>
    <t xml:space="preserve">– Hongkong </t>
  </si>
  <si>
    <t xml:space="preserve">– Peking </t>
  </si>
  <si>
    <t xml:space="preserve">– Shanghai </t>
  </si>
  <si>
    <t xml:space="preserve">Costa Rica </t>
  </si>
  <si>
    <t xml:space="preserve">Côte d’Ivoire </t>
  </si>
  <si>
    <t xml:space="preserve">Dänemark </t>
  </si>
  <si>
    <t xml:space="preserve">Dominikanische Republik </t>
  </si>
  <si>
    <t xml:space="preserve">Dschibuti </t>
  </si>
  <si>
    <t xml:space="preserve">Ecuador </t>
  </si>
  <si>
    <t xml:space="preserve">El Salvador </t>
  </si>
  <si>
    <t xml:space="preserve">Eritrea </t>
  </si>
  <si>
    <t xml:space="preserve">Estland </t>
  </si>
  <si>
    <t xml:space="preserve">Fidschi </t>
  </si>
  <si>
    <t xml:space="preserve">Finnland </t>
  </si>
  <si>
    <t xml:space="preserve">Frankreich </t>
  </si>
  <si>
    <t>– Paris sowie die Departements 92 [Hauts–de–Seine], 93 [Seine–Saint–Denis] und 94 [Val–de–Marne]</t>
  </si>
  <si>
    <t xml:space="preserve">– Straßburg </t>
  </si>
  <si>
    <t>– Lyon</t>
  </si>
  <si>
    <t>– Marseille</t>
  </si>
  <si>
    <t xml:space="preserve">Gabun </t>
  </si>
  <si>
    <t xml:space="preserve">Gambia </t>
  </si>
  <si>
    <t xml:space="preserve">Georgien </t>
  </si>
  <si>
    <t xml:space="preserve">Ghana </t>
  </si>
  <si>
    <t xml:space="preserve">Griechenland </t>
  </si>
  <si>
    <t xml:space="preserve">– Athen </t>
  </si>
  <si>
    <t xml:space="preserve">Guatemala </t>
  </si>
  <si>
    <t xml:space="preserve">Guinea </t>
  </si>
  <si>
    <t xml:space="preserve">Guinea–Bissau </t>
  </si>
  <si>
    <t xml:space="preserve">Haiti </t>
  </si>
  <si>
    <t xml:space="preserve">Honduras </t>
  </si>
  <si>
    <t xml:space="preserve">Indien </t>
  </si>
  <si>
    <t xml:space="preserve">– Chennai </t>
  </si>
  <si>
    <t xml:space="preserve">– Kalkutta </t>
  </si>
  <si>
    <t xml:space="preserve">– Mumbai </t>
  </si>
  <si>
    <t xml:space="preserve">– Neu Delhi </t>
  </si>
  <si>
    <t xml:space="preserve">Indonesien </t>
  </si>
  <si>
    <t xml:space="preserve">Iran </t>
  </si>
  <si>
    <t xml:space="preserve">Irland </t>
  </si>
  <si>
    <t xml:space="preserve">Island </t>
  </si>
  <si>
    <t>Israel</t>
  </si>
  <si>
    <t>Italien</t>
  </si>
  <si>
    <t>– Mailand</t>
  </si>
  <si>
    <t>– Rom</t>
  </si>
  <si>
    <t>Jamaika</t>
  </si>
  <si>
    <t>Japan</t>
  </si>
  <si>
    <t>– Tokio</t>
  </si>
  <si>
    <t>Jemen</t>
  </si>
  <si>
    <t>Jordanien</t>
  </si>
  <si>
    <t>Kambodscha</t>
  </si>
  <si>
    <t>Kamerun</t>
  </si>
  <si>
    <t>Kanada</t>
  </si>
  <si>
    <t>– Ottawa</t>
  </si>
  <si>
    <t>– Toronto</t>
  </si>
  <si>
    <t>– Vancouver</t>
  </si>
  <si>
    <t>Kap Verde</t>
  </si>
  <si>
    <t>Kasachstan</t>
  </si>
  <si>
    <t>Katar</t>
  </si>
  <si>
    <t>Kenia</t>
  </si>
  <si>
    <t>Kirgisistan</t>
  </si>
  <si>
    <t>Kolumbien</t>
  </si>
  <si>
    <t>Kongo, Republik</t>
  </si>
  <si>
    <t>Kongo, Demokratische Republik</t>
  </si>
  <si>
    <t>Korea, Demokratische Volksrepublik</t>
  </si>
  <si>
    <t>Korea, Republik</t>
  </si>
  <si>
    <t>Kosovo</t>
  </si>
  <si>
    <t>Kroatien</t>
  </si>
  <si>
    <t>Kuba</t>
  </si>
  <si>
    <t>Kuwait</t>
  </si>
  <si>
    <t>Laos</t>
  </si>
  <si>
    <t>Lesotho</t>
  </si>
  <si>
    <t>Lettland</t>
  </si>
  <si>
    <t>Libanon</t>
  </si>
  <si>
    <t>Libyen</t>
  </si>
  <si>
    <t>Liechtenstein</t>
  </si>
  <si>
    <t>Litauen</t>
  </si>
  <si>
    <t>Luxemburg</t>
  </si>
  <si>
    <t>Madagaskar</t>
  </si>
  <si>
    <t>Malawi</t>
  </si>
  <si>
    <t>Malaysia</t>
  </si>
  <si>
    <t>Malediven</t>
  </si>
  <si>
    <t>Mali</t>
  </si>
  <si>
    <t>Malta</t>
  </si>
  <si>
    <t>Marokko</t>
  </si>
  <si>
    <t>Marshall Inseln</t>
  </si>
  <si>
    <t>Mauretanien</t>
  </si>
  <si>
    <t>Mauritius</t>
  </si>
  <si>
    <t>Mazedonien</t>
  </si>
  <si>
    <t>Mexiko</t>
  </si>
  <si>
    <t>Moldau, Republik</t>
  </si>
  <si>
    <t>Monaco</t>
  </si>
  <si>
    <t>Mongolei</t>
  </si>
  <si>
    <t>Montenegro</t>
  </si>
  <si>
    <t>Mosambik</t>
  </si>
  <si>
    <t>Myanmar</t>
  </si>
  <si>
    <t>Namibia</t>
  </si>
  <si>
    <t>Nepal</t>
  </si>
  <si>
    <t>Neuseeland</t>
  </si>
  <si>
    <t>Nicaragua</t>
  </si>
  <si>
    <t>Niederlande</t>
  </si>
  <si>
    <t>Niger</t>
  </si>
  <si>
    <t>Nigeria</t>
  </si>
  <si>
    <t>Norwegen</t>
  </si>
  <si>
    <t>Österreich</t>
  </si>
  <si>
    <t>Oman</t>
  </si>
  <si>
    <t>Pakistan</t>
  </si>
  <si>
    <t>– Islamabad</t>
  </si>
  <si>
    <t>Palau</t>
  </si>
  <si>
    <t>Panama</t>
  </si>
  <si>
    <t>Papua–Neuguinea</t>
  </si>
  <si>
    <t>Paraguay</t>
  </si>
  <si>
    <t>Peru</t>
  </si>
  <si>
    <t>Philippinen</t>
  </si>
  <si>
    <t>Polen</t>
  </si>
  <si>
    <t>– Breslau</t>
  </si>
  <si>
    <t>– Danzig</t>
  </si>
  <si>
    <t>– Krakau</t>
  </si>
  <si>
    <t>– Warschau</t>
  </si>
  <si>
    <t>Portugal</t>
  </si>
  <si>
    <t>Ruanda</t>
  </si>
  <si>
    <t>Rumänien</t>
  </si>
  <si>
    <t>– Bukarest</t>
  </si>
  <si>
    <t>Russische Föderation</t>
  </si>
  <si>
    <t>– Moskau</t>
  </si>
  <si>
    <t>– St. Petersburg</t>
  </si>
  <si>
    <t>Sambia</t>
  </si>
  <si>
    <t>Samoa</t>
  </si>
  <si>
    <t>São Tomé - Príncipe</t>
  </si>
  <si>
    <t>San Marino</t>
  </si>
  <si>
    <t>Saudi-Arabien</t>
  </si>
  <si>
    <t>– Djidda</t>
  </si>
  <si>
    <t>– Riad</t>
  </si>
  <si>
    <t>Schweden</t>
  </si>
  <si>
    <t>Schweiz</t>
  </si>
  <si>
    <t>– Genf</t>
  </si>
  <si>
    <t>Senegal</t>
  </si>
  <si>
    <t>Serbien</t>
  </si>
  <si>
    <t>Sierra Leone</t>
  </si>
  <si>
    <t>Simbabwe</t>
  </si>
  <si>
    <t>Singapur</t>
  </si>
  <si>
    <t>Slowakische Republik</t>
  </si>
  <si>
    <t>Slowenien</t>
  </si>
  <si>
    <t>Spanien</t>
  </si>
  <si>
    <t>– Barcelona</t>
  </si>
  <si>
    <t>– Kanarische Inseln</t>
  </si>
  <si>
    <t>– Madrid</t>
  </si>
  <si>
    <t>– Palma de Mallorca</t>
  </si>
  <si>
    <t>Sri Lanka</t>
  </si>
  <si>
    <t>Sudan</t>
  </si>
  <si>
    <t>Südafrika</t>
  </si>
  <si>
    <t>– Kapstadt</t>
  </si>
  <si>
    <t>Südsudan</t>
  </si>
  <si>
    <t>Syrien</t>
  </si>
  <si>
    <t>Tadschikistan</t>
  </si>
  <si>
    <t>Taiwan</t>
  </si>
  <si>
    <t>Tansania</t>
  </si>
  <si>
    <t>Thailand</t>
  </si>
  <si>
    <t>Togo</t>
  </si>
  <si>
    <t>Tonga</t>
  </si>
  <si>
    <t>Trinidad und Tobago</t>
  </si>
  <si>
    <t>Tschad</t>
  </si>
  <si>
    <t>Tschechische Republik</t>
  </si>
  <si>
    <t>Türkei</t>
  </si>
  <si>
    <t>– Istanbul</t>
  </si>
  <si>
    <t>– Izmir</t>
  </si>
  <si>
    <t>Tunesien</t>
  </si>
  <si>
    <t>Turkmenistan</t>
  </si>
  <si>
    <t>Uganda</t>
  </si>
  <si>
    <t>Ukraine</t>
  </si>
  <si>
    <t>Ungarn</t>
  </si>
  <si>
    <t>Uruguay</t>
  </si>
  <si>
    <t>Usbekistan</t>
  </si>
  <si>
    <t>Vatikanstaat</t>
  </si>
  <si>
    <t>Venezuela</t>
  </si>
  <si>
    <t>Vereinigte Arabische Emirate</t>
  </si>
  <si>
    <t>Vereinigte Staaten von Amerika</t>
  </si>
  <si>
    <t>– Atlanta</t>
  </si>
  <si>
    <t>– Boston</t>
  </si>
  <si>
    <t>– Chicago</t>
  </si>
  <si>
    <t>– Houston</t>
  </si>
  <si>
    <t>– Los Angeles</t>
  </si>
  <si>
    <t>– Miami</t>
  </si>
  <si>
    <t>– New York City</t>
  </si>
  <si>
    <t>– San Francisco</t>
  </si>
  <si>
    <t>– Washington, D.C.</t>
  </si>
  <si>
    <t>Vereinigtes Königreich von Großbritannien und Nordirland</t>
  </si>
  <si>
    <t>– London</t>
  </si>
  <si>
    <t>Vietnam</t>
  </si>
  <si>
    <t>Weißrussland</t>
  </si>
  <si>
    <t>Zentralafrikanische Republik</t>
  </si>
  <si>
    <t>Zypern</t>
  </si>
  <si>
    <t>– Johannisburg</t>
  </si>
  <si>
    <t>– Kanton</t>
  </si>
  <si>
    <t>– Jekatarinenburg</t>
  </si>
  <si>
    <t>– Bangalore</t>
  </si>
  <si>
    <t>oder An-/Abreisetag</t>
  </si>
  <si>
    <t>nein</t>
  </si>
  <si>
    <t>Übernachtung auf einem Fahrzeug (ja/nein):</t>
  </si>
  <si>
    <t>Übersicht über die seit 1. Januar 2021 geltenden Pauschbeträge für Verpflegungsmehraufwendungen und Übernachtungskosten</t>
  </si>
  <si>
    <t>Reisekostenabrechnung</t>
  </si>
  <si>
    <t>DATUM</t>
  </si>
  <si>
    <t>Reisebeginn</t>
  </si>
  <si>
    <t>Reiseende</t>
  </si>
  <si>
    <t>Reiseanlass</t>
  </si>
  <si>
    <t>Ort</t>
  </si>
  <si>
    <t>Verpflegungsmehraufwand</t>
  </si>
  <si>
    <t>Stunden</t>
  </si>
  <si>
    <t>Bei eine kalendertäglichen Abwesenheit von 24 Stunden = € 24 Verpflegungsmehraufwand</t>
  </si>
  <si>
    <t>Bei eine kalendertäglichen Abwesenheit von mehr als 8 Stunden = € 12 Verpflegungsmehraufwand</t>
  </si>
  <si>
    <t>bei Übernachtung für den An- und Abreisetag = € 12 Verpflgungsmehraufwand</t>
  </si>
  <si>
    <t>EUR</t>
  </si>
  <si>
    <r>
      <rPr>
        <b/>
        <sz val="9"/>
        <color indexed="8"/>
        <rFont val="Arial"/>
        <family val="2"/>
      </rPr>
      <t>Büro Stuttgart-Vaihingen / Möhringen</t>
    </r>
    <r>
      <rPr>
        <sz val="9"/>
        <color indexed="8"/>
        <rFont val="Arial"/>
        <family val="2"/>
      </rPr>
      <t xml:space="preserve">
Tel. 0711 – 97 67 3-0 | Fax 0711 – 97 67 3-33
office@etl-stuttgart.de</t>
    </r>
  </si>
  <si>
    <r>
      <rPr>
        <b/>
        <sz val="9"/>
        <color indexed="8"/>
        <rFont val="Arial"/>
        <family val="2"/>
      </rPr>
      <t>Büro Stuttgart-Sillenbuch</t>
    </r>
    <r>
      <rPr>
        <sz val="9"/>
        <color indexed="8"/>
        <rFont val="Arial"/>
        <family val="2"/>
      </rPr>
      <t xml:space="preserve">
Tel. 0711 – 16 22 07-0 | Fax 0711 – 16 22 07-29
mail@etl-stuttgart.de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</si>
</sst>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#,##0.00\ [$€]\ ;\-#,##0.00\ [$€]\ ;&quot; -&quot;00\ [$€]\ ;@\ "/>
    <numFmt numFmtId="165" formatCode="dd/mm/yy"/>
    <numFmt numFmtId="166" formatCode="h:mm"/>
    <numFmt numFmtId="167" formatCode="#,##0.00&quot; € &quot;;\-#,##0.00&quot; € &quot;;&quot; -&quot;00&quot; € &quot;;@\ "/>
    <numFmt numFmtId="168" formatCode="0.0"/>
    <numFmt numFmtId="169" formatCode="#,##0.00\ [$€]"/>
    <numFmt numFmtId="170" formatCode="#,##0.00\ [$€-407]\ ;\-#,##0.00\ [$€-407]\ ;&quot; -&quot;00\ [$€-407]\ ;@\ "/>
    <numFmt numFmtId="171" formatCode="#,##0.00&quot;   &quot;;\-#,##0.00&quot;   &quot;;&quot; -&quot;00&quot;   &quot;;@\ "/>
  </numFmts>
  <fonts count="17" x14ac:knownFonts="1">
    <font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8"/>
      <color indexed="8"/>
      <name val="Tahoma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8"/>
      <color indexed="8"/>
      <name val="Verdana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12"/>
      <name val="Arial"/>
      <family val="2"/>
    </font>
    <font>
      <sz val="10"/>
      <color indexed="12"/>
      <name val="Arial"/>
      <family val="2"/>
    </font>
    <font>
      <sz val="10"/>
      <color indexed="8"/>
      <name val="Arial"/>
      <family val="2"/>
    </font>
    <font>
      <b/>
      <sz val="10.5"/>
      <color indexed="8"/>
      <name val="Arial"/>
      <family val="2"/>
    </font>
    <font>
      <sz val="9"/>
      <color indexed="81"/>
      <name val="Segoe UI"/>
      <family val="2"/>
    </font>
    <font>
      <b/>
      <sz val="1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</fills>
  <borders count="7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/>
      <diagonal/>
    </border>
    <border>
      <left style="hair">
        <color indexed="8"/>
      </left>
      <right style="medium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8"/>
      </top>
      <bottom style="medium">
        <color indexed="64"/>
      </bottom>
      <diagonal/>
    </border>
  </borders>
  <cellStyleXfs count="3">
    <xf numFmtId="0" fontId="0" fillId="0" borderId="0"/>
    <xf numFmtId="164" fontId="12" fillId="0" borderId="0" applyBorder="0" applyProtection="0"/>
    <xf numFmtId="164" fontId="12" fillId="0" borderId="0" applyBorder="0" applyProtection="0"/>
  </cellStyleXfs>
  <cellXfs count="248">
    <xf numFmtId="0" fontId="0" fillId="0" borderId="0" xfId="0"/>
    <xf numFmtId="0" fontId="0" fillId="0" borderId="0" xfId="0" applyNumberFormat="1" applyProtection="1"/>
    <xf numFmtId="0" fontId="3" fillId="0" borderId="4" xfId="0" applyNumberFormat="1" applyFont="1" applyFill="1" applyBorder="1" applyAlignment="1" applyProtection="1"/>
    <xf numFmtId="0" fontId="3" fillId="0" borderId="0" xfId="0" applyNumberFormat="1" applyFont="1" applyFill="1" applyAlignment="1" applyProtection="1"/>
    <xf numFmtId="0" fontId="3" fillId="0" borderId="5" xfId="0" applyNumberFormat="1" applyFont="1" applyFill="1" applyBorder="1" applyProtection="1"/>
    <xf numFmtId="0" fontId="3" fillId="0" borderId="6" xfId="0" applyNumberFormat="1" applyFont="1" applyFill="1" applyBorder="1" applyAlignment="1" applyProtection="1"/>
    <xf numFmtId="0" fontId="3" fillId="0" borderId="7" xfId="0" applyNumberFormat="1" applyFont="1" applyFill="1" applyBorder="1" applyProtection="1"/>
    <xf numFmtId="0" fontId="3" fillId="0" borderId="4" xfId="0" applyNumberFormat="1" applyFont="1" applyFill="1" applyBorder="1" applyProtection="1"/>
    <xf numFmtId="0" fontId="3" fillId="0" borderId="0" xfId="0" applyNumberFormat="1" applyFont="1" applyFill="1" applyProtection="1"/>
    <xf numFmtId="0" fontId="3" fillId="0" borderId="9" xfId="0" applyNumberFormat="1" applyFont="1" applyFill="1" applyBorder="1" applyProtection="1"/>
    <xf numFmtId="0" fontId="3" fillId="2" borderId="10" xfId="0" applyNumberFormat="1" applyFont="1" applyFill="1" applyBorder="1" applyAlignment="1" applyProtection="1">
      <alignment horizontal="center"/>
      <protection locked="0"/>
    </xf>
    <xf numFmtId="165" fontId="3" fillId="2" borderId="10" xfId="0" applyNumberFormat="1" applyFont="1" applyFill="1" applyBorder="1" applyAlignment="1" applyProtection="1">
      <alignment horizontal="center"/>
      <protection locked="0"/>
    </xf>
    <xf numFmtId="0" fontId="3" fillId="0" borderId="11" xfId="0" applyNumberFormat="1" applyFont="1" applyFill="1" applyBorder="1" applyAlignment="1" applyProtection="1"/>
    <xf numFmtId="0" fontId="3" fillId="0" borderId="12" xfId="0" applyNumberFormat="1" applyFont="1" applyFill="1" applyBorder="1" applyAlignment="1" applyProtection="1"/>
    <xf numFmtId="0" fontId="3" fillId="0" borderId="1" xfId="0" applyNumberFormat="1" applyFont="1" applyFill="1" applyBorder="1" applyProtection="1"/>
    <xf numFmtId="0" fontId="3" fillId="0" borderId="2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center"/>
    </xf>
    <xf numFmtId="0" fontId="2" fillId="0" borderId="5" xfId="0" applyNumberFormat="1" applyFont="1" applyFill="1" applyBorder="1" applyAlignment="1" applyProtection="1">
      <alignment horizontal="center"/>
    </xf>
    <xf numFmtId="0" fontId="3" fillId="0" borderId="13" xfId="0" applyNumberFormat="1" applyFont="1" applyFill="1" applyBorder="1" applyProtection="1"/>
    <xf numFmtId="0" fontId="3" fillId="0" borderId="14" xfId="0" applyNumberFormat="1" applyFont="1" applyFill="1" applyBorder="1" applyProtection="1"/>
    <xf numFmtId="0" fontId="0" fillId="0" borderId="12" xfId="0" applyNumberFormat="1" applyBorder="1" applyProtection="1"/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15" xfId="0" applyNumberFormat="1" applyFont="1" applyFill="1" applyBorder="1" applyProtection="1"/>
    <xf numFmtId="167" fontId="3" fillId="2" borderId="10" xfId="0" applyNumberFormat="1" applyFont="1" applyFill="1" applyBorder="1" applyAlignment="1" applyProtection="1">
      <alignment horizontal="left"/>
      <protection locked="0"/>
    </xf>
    <xf numFmtId="0" fontId="3" fillId="0" borderId="16" xfId="0" applyNumberFormat="1" applyFont="1" applyFill="1" applyBorder="1" applyProtection="1"/>
    <xf numFmtId="167" fontId="3" fillId="0" borderId="10" xfId="2" applyNumberFormat="1" applyFont="1" applyFill="1" applyBorder="1"/>
    <xf numFmtId="167" fontId="3" fillId="0" borderId="16" xfId="2" applyNumberFormat="1" applyFont="1" applyFill="1" applyBorder="1"/>
    <xf numFmtId="168" fontId="3" fillId="0" borderId="0" xfId="0" applyNumberFormat="1" applyFont="1" applyFill="1" applyAlignment="1" applyProtection="1"/>
    <xf numFmtId="169" fontId="3" fillId="0" borderId="5" xfId="0" applyNumberFormat="1" applyFont="1" applyFill="1" applyBorder="1" applyProtection="1"/>
    <xf numFmtId="0" fontId="3" fillId="0" borderId="10" xfId="0" applyNumberFormat="1" applyFont="1" applyFill="1" applyBorder="1" applyAlignment="1" applyProtection="1">
      <alignment horizontal="left"/>
    </xf>
    <xf numFmtId="0" fontId="3" fillId="2" borderId="12" xfId="2" applyNumberFormat="1" applyFont="1" applyFill="1" applyBorder="1" applyProtection="1">
      <protection locked="0"/>
    </xf>
    <xf numFmtId="170" fontId="3" fillId="2" borderId="10" xfId="2" applyNumberFormat="1" applyFont="1" applyFill="1" applyBorder="1" applyProtection="1">
      <protection locked="0"/>
    </xf>
    <xf numFmtId="167" fontId="3" fillId="0" borderId="17" xfId="2" applyNumberFormat="1" applyFont="1" applyFill="1" applyBorder="1"/>
    <xf numFmtId="0" fontId="3" fillId="2" borderId="10" xfId="2" applyNumberFormat="1" applyFont="1" applyFill="1" applyBorder="1" applyAlignment="1" applyProtection="1">
      <protection locked="0"/>
    </xf>
    <xf numFmtId="167" fontId="3" fillId="0" borderId="18" xfId="2" applyNumberFormat="1" applyFont="1" applyFill="1" applyBorder="1"/>
    <xf numFmtId="167" fontId="3" fillId="0" borderId="9" xfId="2" applyNumberFormat="1" applyFont="1" applyFill="1" applyBorder="1"/>
    <xf numFmtId="170" fontId="3" fillId="2" borderId="19" xfId="2" applyNumberFormat="1" applyFont="1" applyFill="1" applyBorder="1" applyProtection="1">
      <protection locked="0"/>
    </xf>
    <xf numFmtId="0" fontId="3" fillId="0" borderId="4" xfId="0" applyNumberFormat="1" applyFont="1" applyFill="1" applyBorder="1" applyAlignment="1" applyProtection="1">
      <alignment horizontal="left"/>
    </xf>
    <xf numFmtId="0" fontId="3" fillId="0" borderId="0" xfId="0" applyNumberFormat="1" applyFont="1" applyFill="1" applyAlignment="1" applyProtection="1">
      <alignment horizontal="left"/>
    </xf>
    <xf numFmtId="167" fontId="2" fillId="0" borderId="20" xfId="2" applyNumberFormat="1" applyFont="1" applyFill="1" applyBorder="1"/>
    <xf numFmtId="167" fontId="2" fillId="0" borderId="0" xfId="2" applyNumberFormat="1" applyFont="1" applyFill="1"/>
    <xf numFmtId="167" fontId="3" fillId="0" borderId="0" xfId="2" applyNumberFormat="1" applyFont="1" applyFill="1"/>
    <xf numFmtId="164" fontId="3" fillId="0" borderId="0" xfId="2" applyNumberFormat="1" applyFont="1" applyFill="1"/>
    <xf numFmtId="0" fontId="3" fillId="0" borderId="21" xfId="0" applyNumberFormat="1" applyFont="1" applyFill="1" applyBorder="1" applyProtection="1"/>
    <xf numFmtId="0" fontId="3" fillId="0" borderId="11" xfId="0" applyNumberFormat="1" applyFont="1" applyFill="1" applyBorder="1" applyProtection="1"/>
    <xf numFmtId="0" fontId="3" fillId="2" borderId="22" xfId="0" applyNumberFormat="1" applyFont="1" applyFill="1" applyBorder="1" applyAlignment="1" applyProtection="1">
      <alignment horizontal="center"/>
      <protection locked="0"/>
    </xf>
    <xf numFmtId="0" fontId="3" fillId="0" borderId="10" xfId="0" applyNumberFormat="1" applyFont="1" applyFill="1" applyBorder="1" applyAlignment="1" applyProtection="1">
      <alignment horizontal="center"/>
    </xf>
    <xf numFmtId="167" fontId="3" fillId="0" borderId="10" xfId="0" applyNumberFormat="1" applyFont="1" applyFill="1" applyBorder="1" applyProtection="1"/>
    <xf numFmtId="0" fontId="0" fillId="0" borderId="0" xfId="0" applyNumberFormat="1" applyFill="1" applyProtection="1"/>
    <xf numFmtId="0" fontId="3" fillId="0" borderId="14" xfId="0" applyNumberFormat="1" applyFont="1" applyFill="1" applyBorder="1" applyAlignment="1" applyProtection="1">
      <alignment horizontal="right"/>
    </xf>
    <xf numFmtId="0" fontId="0" fillId="0" borderId="14" xfId="0" applyNumberFormat="1" applyBorder="1" applyProtection="1"/>
    <xf numFmtId="0" fontId="3" fillId="0" borderId="12" xfId="0" applyNumberFormat="1" applyFont="1" applyFill="1" applyBorder="1" applyProtection="1"/>
    <xf numFmtId="171" fontId="0" fillId="0" borderId="0" xfId="0" applyNumberFormat="1" applyProtection="1"/>
    <xf numFmtId="0" fontId="3" fillId="0" borderId="23" xfId="0" applyNumberFormat="1" applyFont="1" applyFill="1" applyBorder="1" applyProtection="1"/>
    <xf numFmtId="0" fontId="3" fillId="0" borderId="24" xfId="0" applyNumberFormat="1" applyFont="1" applyFill="1" applyBorder="1" applyAlignment="1" applyProtection="1">
      <alignment horizontal="right"/>
    </xf>
    <xf numFmtId="0" fontId="0" fillId="0" borderId="24" xfId="0" applyNumberFormat="1" applyBorder="1" applyProtection="1"/>
    <xf numFmtId="0" fontId="3" fillId="0" borderId="24" xfId="0" applyNumberFormat="1" applyFont="1" applyFill="1" applyBorder="1" applyProtection="1"/>
    <xf numFmtId="0" fontId="3" fillId="0" borderId="25" xfId="0" applyNumberFormat="1" applyFont="1" applyFill="1" applyBorder="1" applyProtection="1"/>
    <xf numFmtId="0" fontId="3" fillId="0" borderId="0" xfId="0" applyNumberFormat="1" applyFont="1" applyFill="1" applyAlignment="1" applyProtection="1">
      <alignment horizontal="right"/>
    </xf>
    <xf numFmtId="170" fontId="3" fillId="2" borderId="22" xfId="2" applyNumberFormat="1" applyFont="1" applyFill="1" applyBorder="1" applyProtection="1">
      <protection locked="0"/>
    </xf>
    <xf numFmtId="0" fontId="5" fillId="0" borderId="0" xfId="0" applyNumberFormat="1" applyFont="1" applyProtection="1"/>
    <xf numFmtId="167" fontId="2" fillId="0" borderId="20" xfId="2" applyNumberFormat="1" applyFont="1" applyFill="1" applyBorder="1" applyAlignment="1">
      <alignment horizontal="right"/>
    </xf>
    <xf numFmtId="0" fontId="2" fillId="0" borderId="0" xfId="0" applyNumberFormat="1" applyFont="1" applyFill="1" applyAlignment="1" applyProtection="1"/>
    <xf numFmtId="167" fontId="3" fillId="0" borderId="0" xfId="2" applyNumberFormat="1" applyFont="1" applyFill="1" applyAlignment="1">
      <alignment horizontal="right"/>
    </xf>
    <xf numFmtId="0" fontId="2" fillId="0" borderId="0" xfId="0" applyNumberFormat="1" applyFont="1" applyFill="1" applyProtection="1"/>
    <xf numFmtId="0" fontId="2" fillId="0" borderId="10" xfId="0" applyNumberFormat="1" applyFont="1" applyFill="1" applyBorder="1" applyProtection="1"/>
    <xf numFmtId="0" fontId="2" fillId="0" borderId="22" xfId="0" applyNumberFormat="1" applyFont="1" applyFill="1" applyBorder="1" applyProtection="1"/>
    <xf numFmtId="0" fontId="3" fillId="2" borderId="13" xfId="0" applyNumberFormat="1" applyFont="1" applyFill="1" applyBorder="1" applyAlignment="1" applyProtection="1">
      <protection locked="0"/>
    </xf>
    <xf numFmtId="0" fontId="3" fillId="0" borderId="26" xfId="0" applyNumberFormat="1" applyFont="1" applyFill="1" applyBorder="1" applyAlignment="1" applyProtection="1">
      <alignment horizontal="center"/>
    </xf>
    <xf numFmtId="167" fontId="3" fillId="2" borderId="10" xfId="2" applyNumberFormat="1" applyFont="1" applyFill="1" applyBorder="1" applyProtection="1">
      <protection locked="0"/>
    </xf>
    <xf numFmtId="0" fontId="2" fillId="0" borderId="4" xfId="0" applyNumberFormat="1" applyFont="1" applyFill="1" applyBorder="1" applyProtection="1"/>
    <xf numFmtId="164" fontId="3" fillId="0" borderId="10" xfId="0" applyNumberFormat="1" applyFont="1" applyFill="1" applyBorder="1" applyProtection="1"/>
    <xf numFmtId="164" fontId="3" fillId="0" borderId="10" xfId="2" applyNumberFormat="1" applyFont="1" applyBorder="1" applyAlignment="1">
      <alignment horizontal="center"/>
    </xf>
    <xf numFmtId="164" fontId="3" fillId="0" borderId="0" xfId="0" applyNumberFormat="1" applyFont="1" applyFill="1" applyProtection="1"/>
    <xf numFmtId="167" fontId="3" fillId="0" borderId="5" xfId="2" applyNumberFormat="1" applyFont="1" applyFill="1" applyBorder="1"/>
    <xf numFmtId="0" fontId="3" fillId="2" borderId="10" xfId="2" applyNumberFormat="1" applyFont="1" applyFill="1" applyBorder="1" applyAlignment="1" applyProtection="1">
      <alignment horizontal="left"/>
      <protection locked="0"/>
    </xf>
    <xf numFmtId="0" fontId="3" fillId="0" borderId="4" xfId="0" applyNumberFormat="1" applyFont="1" applyFill="1" applyBorder="1" applyProtection="1">
      <protection locked="0"/>
    </xf>
    <xf numFmtId="0" fontId="3" fillId="0" borderId="0" xfId="0" applyNumberFormat="1" applyFont="1" applyFill="1" applyProtection="1">
      <protection locked="0"/>
    </xf>
    <xf numFmtId="164" fontId="2" fillId="0" borderId="20" xfId="2" applyNumberFormat="1" applyFont="1" applyFill="1" applyBorder="1"/>
    <xf numFmtId="0" fontId="3" fillId="2" borderId="22" xfId="2" applyNumberFormat="1" applyFont="1" applyFill="1" applyBorder="1" applyAlignment="1" applyProtection="1">
      <alignment horizontal="left"/>
      <protection locked="0"/>
    </xf>
    <xf numFmtId="49" fontId="3" fillId="0" borderId="11" xfId="0" applyNumberFormat="1" applyFont="1" applyFill="1" applyBorder="1" applyAlignment="1" applyProtection="1"/>
    <xf numFmtId="49" fontId="3" fillId="0" borderId="0" xfId="0" applyNumberFormat="1" applyFont="1" applyFill="1" applyAlignment="1" applyProtection="1"/>
    <xf numFmtId="2" fontId="3" fillId="0" borderId="0" xfId="0" applyNumberFormat="1" applyFont="1" applyFill="1" applyAlignment="1" applyProtection="1">
      <alignment horizontal="center"/>
    </xf>
    <xf numFmtId="0" fontId="3" fillId="0" borderId="26" xfId="0" applyNumberFormat="1" applyFont="1" applyFill="1" applyBorder="1" applyAlignment="1" applyProtection="1">
      <alignment horizontal="center" vertical="top"/>
    </xf>
    <xf numFmtId="0" fontId="3" fillId="0" borderId="10" xfId="0" applyNumberFormat="1" applyFont="1" applyFill="1" applyBorder="1" applyAlignment="1" applyProtection="1">
      <alignment horizontal="center" vertical="top"/>
    </xf>
    <xf numFmtId="0" fontId="3" fillId="0" borderId="10" xfId="0" applyNumberFormat="1" applyFont="1" applyFill="1" applyBorder="1" applyAlignment="1" applyProtection="1">
      <alignment horizontal="center" vertical="top" wrapText="1"/>
    </xf>
    <xf numFmtId="0" fontId="3" fillId="2" borderId="26" xfId="0" applyNumberFormat="1" applyFont="1" applyFill="1" applyBorder="1" applyAlignment="1" applyProtection="1">
      <alignment horizontal="center"/>
      <protection locked="0"/>
    </xf>
    <xf numFmtId="0" fontId="3" fillId="0" borderId="10" xfId="0" applyNumberFormat="1" applyFont="1" applyFill="1" applyBorder="1" applyProtection="1"/>
    <xf numFmtId="167" fontId="3" fillId="0" borderId="15" xfId="2" applyNumberFormat="1" applyFont="1" applyFill="1" applyBorder="1"/>
    <xf numFmtId="164" fontId="3" fillId="2" borderId="10" xfId="2" applyNumberFormat="1" applyFont="1" applyFill="1" applyBorder="1" applyAlignment="1" applyProtection="1">
      <protection locked="0"/>
    </xf>
    <xf numFmtId="167" fontId="3" fillId="0" borderId="12" xfId="2" applyNumberFormat="1" applyFont="1" applyFill="1" applyBorder="1"/>
    <xf numFmtId="167" fontId="3" fillId="0" borderId="27" xfId="2" applyNumberFormat="1" applyFont="1" applyFill="1" applyBorder="1"/>
    <xf numFmtId="169" fontId="3" fillId="0" borderId="0" xfId="0" applyNumberFormat="1" applyFont="1" applyFill="1" applyProtection="1"/>
    <xf numFmtId="164" fontId="3" fillId="2" borderId="22" xfId="2" applyNumberFormat="1" applyFont="1" applyFill="1" applyBorder="1" applyAlignment="1" applyProtection="1">
      <protection locked="0"/>
    </xf>
    <xf numFmtId="0" fontId="3" fillId="0" borderId="26" xfId="0" applyNumberFormat="1" applyFont="1" applyFill="1" applyBorder="1" applyProtection="1"/>
    <xf numFmtId="167" fontId="3" fillId="0" borderId="28" xfId="2" applyNumberFormat="1" applyFont="1" applyFill="1" applyBorder="1"/>
    <xf numFmtId="0" fontId="2" fillId="0" borderId="13" xfId="0" applyNumberFormat="1" applyFont="1" applyFill="1" applyBorder="1" applyProtection="1"/>
    <xf numFmtId="164" fontId="2" fillId="0" borderId="20" xfId="2" applyNumberFormat="1" applyFont="1" applyFill="1" applyBorder="1" applyAlignment="1"/>
    <xf numFmtId="167" fontId="2" fillId="0" borderId="20" xfId="0" applyNumberFormat="1" applyFont="1" applyFill="1" applyBorder="1" applyProtection="1"/>
    <xf numFmtId="167" fontId="3" fillId="0" borderId="0" xfId="0" applyNumberFormat="1" applyFont="1" applyFill="1" applyProtection="1"/>
    <xf numFmtId="164" fontId="3" fillId="0" borderId="0" xfId="2" applyNumberFormat="1" applyFont="1" applyFill="1" applyAlignment="1"/>
    <xf numFmtId="167" fontId="2" fillId="0" borderId="29" xfId="2" applyNumberFormat="1" applyFont="1" applyFill="1" applyBorder="1"/>
    <xf numFmtId="167" fontId="2" fillId="0" borderId="30" xfId="2" applyNumberFormat="1" applyFont="1" applyFill="1" applyBorder="1"/>
    <xf numFmtId="167" fontId="2" fillId="2" borderId="31" xfId="2" applyNumberFormat="1" applyFont="1" applyFill="1" applyBorder="1" applyProtection="1">
      <protection locked="0"/>
    </xf>
    <xf numFmtId="0" fontId="3" fillId="0" borderId="23" xfId="0" applyNumberFormat="1" applyFont="1" applyFill="1" applyBorder="1" applyAlignment="1" applyProtection="1"/>
    <xf numFmtId="0" fontId="3" fillId="0" borderId="24" xfId="0" applyNumberFormat="1" applyFont="1" applyFill="1" applyBorder="1" applyAlignment="1" applyProtection="1"/>
    <xf numFmtId="167" fontId="2" fillId="2" borderId="32" xfId="2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/>
    <xf numFmtId="0" fontId="0" fillId="0" borderId="1" xfId="0" applyNumberFormat="1" applyBorder="1" applyProtection="1"/>
    <xf numFmtId="0" fontId="0" fillId="0" borderId="3" xfId="0" applyNumberFormat="1" applyBorder="1" applyProtection="1"/>
    <xf numFmtId="0" fontId="3" fillId="0" borderId="20" xfId="0" applyNumberFormat="1" applyFont="1" applyFill="1" applyBorder="1" applyAlignment="1" applyProtection="1">
      <alignment horizontal="center" vertical="center"/>
    </xf>
    <xf numFmtId="0" fontId="0" fillId="0" borderId="20" xfId="0" applyNumberFormat="1" applyFont="1" applyBorder="1" applyAlignment="1" applyProtection="1">
      <alignment horizontal="center" vertical="center"/>
    </xf>
    <xf numFmtId="0" fontId="0" fillId="0" borderId="33" xfId="0" applyNumberFormat="1" applyFont="1" applyBorder="1" applyAlignment="1" applyProtection="1">
      <alignment horizontal="center" vertical="center"/>
    </xf>
    <xf numFmtId="0" fontId="0" fillId="0" borderId="5" xfId="0" applyNumberFormat="1" applyBorder="1" applyProtection="1"/>
    <xf numFmtId="164" fontId="3" fillId="0" borderId="20" xfId="2" applyNumberFormat="1" applyFont="1" applyFill="1" applyBorder="1" applyAlignment="1">
      <alignment horizontal="center" vertical="center"/>
    </xf>
    <xf numFmtId="164" fontId="12" fillId="0" borderId="20" xfId="2" applyNumberFormat="1" applyBorder="1" applyAlignment="1">
      <alignment horizontal="center" vertical="center"/>
    </xf>
    <xf numFmtId="164" fontId="3" fillId="0" borderId="30" xfId="2" applyNumberFormat="1" applyFont="1" applyFill="1" applyBorder="1" applyAlignment="1">
      <alignment horizontal="center" vertical="center"/>
    </xf>
    <xf numFmtId="164" fontId="12" fillId="0" borderId="30" xfId="2" applyNumberFormat="1" applyBorder="1" applyAlignment="1">
      <alignment horizontal="center" vertical="center"/>
    </xf>
    <xf numFmtId="0" fontId="0" fillId="0" borderId="0" xfId="0" applyNumberFormat="1" applyAlignment="1" applyProtection="1">
      <alignment horizontal="center"/>
    </xf>
    <xf numFmtId="0" fontId="0" fillId="0" borderId="8" xfId="0" applyNumberFormat="1" applyBorder="1" applyProtection="1"/>
    <xf numFmtId="164" fontId="3" fillId="0" borderId="34" xfId="2" applyNumberFormat="1" applyFont="1" applyFill="1" applyBorder="1" applyAlignment="1">
      <alignment horizontal="center" vertical="center"/>
    </xf>
    <xf numFmtId="164" fontId="12" fillId="0" borderId="34" xfId="2" applyNumberFormat="1" applyBorder="1" applyAlignment="1">
      <alignment horizontal="center" vertical="center"/>
    </xf>
    <xf numFmtId="0" fontId="0" fillId="0" borderId="6" xfId="0" applyNumberFormat="1" applyBorder="1" applyProtection="1"/>
    <xf numFmtId="0" fontId="0" fillId="0" borderId="7" xfId="0" applyNumberFormat="1" applyBorder="1" applyProtection="1"/>
    <xf numFmtId="0" fontId="0" fillId="0" borderId="0" xfId="0" applyNumberFormat="1"/>
    <xf numFmtId="0" fontId="6" fillId="0" borderId="0" xfId="0" applyNumberFormat="1" applyFont="1"/>
    <xf numFmtId="0" fontId="0" fillId="0" borderId="0" xfId="0" applyNumberFormat="1" applyFont="1" applyAlignment="1"/>
    <xf numFmtId="0" fontId="0" fillId="0" borderId="0" xfId="0" applyNumberFormat="1" applyAlignment="1">
      <alignment horizontal="center"/>
    </xf>
    <xf numFmtId="0" fontId="6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0" fontId="6" fillId="0" borderId="11" xfId="0" applyNumberFormat="1" applyFont="1" applyBorder="1" applyAlignment="1"/>
    <xf numFmtId="0" fontId="9" fillId="0" borderId="11" xfId="0" applyNumberFormat="1" applyFont="1" applyBorder="1" applyAlignment="1">
      <alignment horizontal="center"/>
    </xf>
    <xf numFmtId="0" fontId="9" fillId="0" borderId="28" xfId="0" applyNumberFormat="1" applyFont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9" fillId="0" borderId="0" xfId="0" applyNumberFormat="1" applyFont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0" fillId="0" borderId="24" xfId="0" applyNumberFormat="1" applyFont="1" applyBorder="1" applyAlignment="1">
      <alignment horizontal="center"/>
    </xf>
    <xf numFmtId="0" fontId="9" fillId="0" borderId="24" xfId="0" applyNumberFormat="1" applyFont="1" applyBorder="1" applyAlignment="1">
      <alignment horizontal="center"/>
    </xf>
    <xf numFmtId="0" fontId="9" fillId="0" borderId="25" xfId="0" applyNumberFormat="1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1" fillId="0" borderId="10" xfId="0" applyNumberFormat="1" applyFont="1" applyBorder="1"/>
    <xf numFmtId="0" fontId="0" fillId="0" borderId="10" xfId="0" applyNumberFormat="1" applyFont="1" applyBorder="1" applyAlignment="1">
      <alignment vertical="top" wrapText="1"/>
    </xf>
    <xf numFmtId="164" fontId="12" fillId="0" borderId="10" xfId="1" applyNumberFormat="1" applyBorder="1" applyAlignment="1">
      <alignment horizontal="center" vertical="top" wrapText="1"/>
    </xf>
    <xf numFmtId="167" fontId="11" fillId="0" borderId="10" xfId="2" applyNumberFormat="1" applyFont="1" applyBorder="1" applyAlignment="1">
      <alignment horizontal="center"/>
    </xf>
    <xf numFmtId="164" fontId="3" fillId="2" borderId="10" xfId="2" applyNumberFormat="1" applyFont="1" applyFill="1" applyBorder="1" applyAlignment="1" applyProtection="1">
      <alignment horizontal="right"/>
      <protection locked="0"/>
    </xf>
    <xf numFmtId="164" fontId="2" fillId="0" borderId="10" xfId="2" applyNumberFormat="1" applyFont="1" applyFill="1" applyBorder="1" applyAlignment="1">
      <alignment horizontal="right"/>
    </xf>
    <xf numFmtId="167" fontId="2" fillId="2" borderId="35" xfId="2" applyNumberFormat="1" applyFont="1" applyFill="1" applyBorder="1" applyAlignment="1" applyProtection="1">
      <alignment horizontal="center"/>
      <protection locked="0"/>
    </xf>
    <xf numFmtId="0" fontId="9" fillId="0" borderId="0" xfId="0" applyNumberFormat="1" applyFont="1" applyFill="1" applyBorder="1" applyAlignment="1">
      <alignment horizontal="center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4" xfId="0" applyNumberFormat="1" applyFont="1" applyFill="1" applyBorder="1" applyAlignment="1" applyProtection="1">
      <alignment horizontal="center"/>
    </xf>
    <xf numFmtId="167" fontId="3" fillId="0" borderId="12" xfId="0" applyNumberFormat="1" applyFont="1" applyFill="1" applyBorder="1" applyProtection="1"/>
    <xf numFmtId="0" fontId="0" fillId="3" borderId="10" xfId="0" applyNumberFormat="1" applyFont="1" applyFill="1" applyBorder="1" applyAlignment="1">
      <alignment vertical="top" wrapText="1"/>
    </xf>
    <xf numFmtId="164" fontId="12" fillId="3" borderId="10" xfId="1" applyNumberFormat="1" applyFill="1" applyBorder="1" applyAlignment="1">
      <alignment horizontal="center" vertical="top" wrapText="1"/>
    </xf>
    <xf numFmtId="49" fontId="3" fillId="2" borderId="10" xfId="0" applyNumberFormat="1" applyFont="1" applyFill="1" applyBorder="1" applyAlignment="1" applyProtection="1">
      <protection locked="0"/>
    </xf>
    <xf numFmtId="0" fontId="15" fillId="0" borderId="36" xfId="0" applyFont="1" applyBorder="1"/>
    <xf numFmtId="0" fontId="15" fillId="0" borderId="37" xfId="0" applyFont="1" applyBorder="1"/>
    <xf numFmtId="0" fontId="15" fillId="0" borderId="38" xfId="0" applyFont="1" applyBorder="1"/>
    <xf numFmtId="0" fontId="15" fillId="0" borderId="39" xfId="0" applyFont="1" applyBorder="1"/>
    <xf numFmtId="0" fontId="15" fillId="0" borderId="0" xfId="0" applyFont="1" applyBorder="1"/>
    <xf numFmtId="0" fontId="15" fillId="0" borderId="40" xfId="0" applyFont="1" applyBorder="1"/>
    <xf numFmtId="0" fontId="15" fillId="0" borderId="41" xfId="0" applyFont="1" applyBorder="1"/>
    <xf numFmtId="0" fontId="15" fillId="0" borderId="39" xfId="0" applyFont="1" applyBorder="1" applyAlignment="1">
      <alignment horizontal="center"/>
    </xf>
    <xf numFmtId="0" fontId="15" fillId="0" borderId="42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43" xfId="0" applyFont="1" applyBorder="1"/>
    <xf numFmtId="0" fontId="15" fillId="0" borderId="40" xfId="0" applyFont="1" applyBorder="1" applyAlignment="1">
      <alignment horizontal="center"/>
    </xf>
    <xf numFmtId="0" fontId="16" fillId="0" borderId="44" xfId="0" applyFont="1" applyBorder="1"/>
    <xf numFmtId="0" fontId="16" fillId="0" borderId="45" xfId="0" applyFont="1" applyBorder="1"/>
    <xf numFmtId="0" fontId="16" fillId="0" borderId="46" xfId="0" applyFont="1" applyBorder="1"/>
    <xf numFmtId="0" fontId="16" fillId="0" borderId="47" xfId="0" applyFont="1" applyBorder="1"/>
    <xf numFmtId="0" fontId="16" fillId="0" borderId="48" xfId="0" applyFont="1" applyBorder="1"/>
    <xf numFmtId="0" fontId="16" fillId="0" borderId="49" xfId="0" applyFont="1" applyBorder="1"/>
    <xf numFmtId="0" fontId="16" fillId="0" borderId="50" xfId="0" applyFont="1" applyBorder="1"/>
    <xf numFmtId="0" fontId="16" fillId="0" borderId="51" xfId="0" applyFont="1" applyBorder="1"/>
    <xf numFmtId="0" fontId="16" fillId="0" borderId="52" xfId="0" applyFont="1" applyBorder="1"/>
    <xf numFmtId="0" fontId="16" fillId="0" borderId="35" xfId="0" applyFont="1" applyBorder="1"/>
    <xf numFmtId="0" fontId="16" fillId="0" borderId="53" xfId="0" applyFont="1" applyBorder="1"/>
    <xf numFmtId="0" fontId="16" fillId="0" borderId="54" xfId="0" applyFont="1" applyBorder="1"/>
    <xf numFmtId="0" fontId="16" fillId="0" borderId="55" xfId="0" applyFont="1" applyBorder="1"/>
    <xf numFmtId="0" fontId="16" fillId="0" borderId="56" xfId="0" applyFont="1" applyBorder="1"/>
    <xf numFmtId="0" fontId="16" fillId="0" borderId="57" xfId="0" applyFont="1" applyBorder="1"/>
    <xf numFmtId="0" fontId="16" fillId="0" borderId="58" xfId="0" applyFont="1" applyBorder="1"/>
    <xf numFmtId="0" fontId="16" fillId="0" borderId="59" xfId="0" applyFont="1" applyBorder="1"/>
    <xf numFmtId="0" fontId="16" fillId="0" borderId="60" xfId="0" applyFont="1" applyBorder="1"/>
    <xf numFmtId="0" fontId="16" fillId="0" borderId="61" xfId="0" applyFont="1" applyBorder="1"/>
    <xf numFmtId="0" fontId="3" fillId="0" borderId="26" xfId="0" applyNumberFormat="1" applyFont="1" applyFill="1" applyBorder="1" applyAlignment="1" applyProtection="1">
      <alignment horizontal="center"/>
    </xf>
    <xf numFmtId="0" fontId="3" fillId="2" borderId="18" xfId="2" applyNumberFormat="1" applyFont="1" applyFill="1" applyBorder="1" applyAlignment="1" applyProtection="1">
      <alignment horizontal="left"/>
      <protection locked="0"/>
    </xf>
    <xf numFmtId="0" fontId="3" fillId="2" borderId="26" xfId="0" applyNumberFormat="1" applyFont="1" applyFill="1" applyBorder="1" applyAlignment="1" applyProtection="1">
      <protection locked="0"/>
    </xf>
    <xf numFmtId="0" fontId="3" fillId="0" borderId="10" xfId="0" applyNumberFormat="1" applyFont="1" applyFill="1" applyBorder="1" applyAlignment="1" applyProtection="1">
      <alignment horizontal="center"/>
    </xf>
    <xf numFmtId="0" fontId="2" fillId="0" borderId="13" xfId="0" applyNumberFormat="1" applyFont="1" applyBorder="1" applyAlignment="1" applyProtection="1">
      <alignment horizontal="center" vertical="top"/>
    </xf>
    <xf numFmtId="0" fontId="2" fillId="0" borderId="10" xfId="0" applyNumberFormat="1" applyFont="1" applyBorder="1" applyAlignment="1" applyProtection="1">
      <alignment horizontal="center" vertical="top" wrapText="1"/>
    </xf>
    <xf numFmtId="0" fontId="2" fillId="0" borderId="10" xfId="0" applyNumberFormat="1" applyFont="1" applyBorder="1" applyAlignment="1" applyProtection="1">
      <alignment horizontal="center" vertical="top"/>
    </xf>
    <xf numFmtId="0" fontId="6" fillId="0" borderId="10" xfId="0" applyNumberFormat="1" applyFont="1" applyBorder="1" applyAlignment="1" applyProtection="1">
      <alignment horizontal="center"/>
    </xf>
    <xf numFmtId="49" fontId="3" fillId="2" borderId="18" xfId="0" applyNumberFormat="1" applyFont="1" applyFill="1" applyBorder="1" applyAlignment="1" applyProtection="1">
      <protection locked="0"/>
    </xf>
    <xf numFmtId="0" fontId="3" fillId="0" borderId="19" xfId="0" applyNumberFormat="1" applyFont="1" applyFill="1" applyBorder="1" applyProtection="1"/>
    <xf numFmtId="0" fontId="13" fillId="0" borderId="18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5" fillId="0" borderId="39" xfId="0" applyFont="1" applyBorder="1" applyAlignment="1">
      <alignment horizontal="center"/>
    </xf>
    <xf numFmtId="0" fontId="15" fillId="0" borderId="40" xfId="0" applyFont="1" applyBorder="1" applyAlignment="1">
      <alignment horizontal="center"/>
    </xf>
    <xf numFmtId="0" fontId="16" fillId="0" borderId="36" xfId="0" applyFont="1" applyBorder="1" applyAlignment="1">
      <alignment horizontal="center"/>
    </xf>
    <xf numFmtId="0" fontId="16" fillId="0" borderId="37" xfId="0" applyFont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40" xfId="0" applyFont="1" applyBorder="1" applyAlignment="1">
      <alignment horizontal="center"/>
    </xf>
    <xf numFmtId="0" fontId="0" fillId="0" borderId="0" xfId="0" applyNumberFormat="1" applyFont="1" applyAlignment="1">
      <alignment wrapText="1"/>
    </xf>
    <xf numFmtId="0" fontId="6" fillId="0" borderId="15" xfId="0" applyNumberFormat="1" applyFont="1" applyBorder="1" applyAlignment="1">
      <alignment horizontal="center" wrapText="1"/>
    </xf>
    <xf numFmtId="0" fontId="6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Border="1" applyAlignment="1">
      <alignment wrapText="1"/>
    </xf>
    <xf numFmtId="0" fontId="3" fillId="0" borderId="36" xfId="0" applyNumberFormat="1" applyFont="1" applyFill="1" applyBorder="1" applyAlignment="1" applyProtection="1"/>
    <xf numFmtId="0" fontId="3" fillId="2" borderId="62" xfId="0" applyNumberFormat="1" applyFont="1" applyFill="1" applyBorder="1" applyAlignment="1" applyProtection="1">
      <protection locked="0"/>
    </xf>
    <xf numFmtId="0" fontId="0" fillId="0" borderId="63" xfId="0" applyNumberFormat="1" applyBorder="1" applyProtection="1"/>
    <xf numFmtId="0" fontId="3" fillId="0" borderId="39" xfId="0" applyNumberFormat="1" applyFont="1" applyFill="1" applyBorder="1" applyAlignment="1" applyProtection="1"/>
    <xf numFmtId="0" fontId="0" fillId="0" borderId="40" xfId="0" applyNumberFormat="1" applyBorder="1" applyProtection="1"/>
    <xf numFmtId="0" fontId="0" fillId="0" borderId="59" xfId="0" applyNumberFormat="1" applyBorder="1" applyProtection="1"/>
    <xf numFmtId="0" fontId="0" fillId="0" borderId="60" xfId="0" applyNumberFormat="1" applyBorder="1" applyProtection="1"/>
    <xf numFmtId="0" fontId="0" fillId="0" borderId="61" xfId="0" applyNumberFormat="1" applyBorder="1" applyProtection="1"/>
    <xf numFmtId="0" fontId="3" fillId="0" borderId="0" xfId="0" applyNumberFormat="1" applyFont="1" applyFill="1" applyBorder="1" applyProtection="1"/>
    <xf numFmtId="0" fontId="1" fillId="0" borderId="36" xfId="0" applyNumberFormat="1" applyFont="1" applyFill="1" applyBorder="1" applyAlignment="1" applyProtection="1"/>
    <xf numFmtId="0" fontId="0" fillId="0" borderId="37" xfId="0" applyNumberFormat="1" applyBorder="1" applyProtection="1"/>
    <xf numFmtId="0" fontId="0" fillId="0" borderId="38" xfId="0" applyNumberFormat="1" applyBorder="1" applyProtection="1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/>
    <xf numFmtId="0" fontId="3" fillId="0" borderId="36" xfId="0" applyNumberFormat="1" applyFont="1" applyFill="1" applyBorder="1" applyProtection="1"/>
    <xf numFmtId="49" fontId="2" fillId="0" borderId="37" xfId="0" applyNumberFormat="1" applyFont="1" applyFill="1" applyBorder="1" applyProtection="1"/>
    <xf numFmtId="49" fontId="2" fillId="2" borderId="64" xfId="0" applyNumberFormat="1" applyFont="1" applyFill="1" applyBorder="1" applyAlignment="1" applyProtection="1">
      <protection locked="0"/>
    </xf>
    <xf numFmtId="49" fontId="2" fillId="2" borderId="65" xfId="0" applyNumberFormat="1" applyFont="1" applyFill="1" applyBorder="1" applyAlignment="1" applyProtection="1">
      <protection locked="0"/>
    </xf>
    <xf numFmtId="0" fontId="3" fillId="0" borderId="39" xfId="0" applyNumberFormat="1" applyFont="1" applyFill="1" applyBorder="1" applyProtection="1"/>
    <xf numFmtId="49" fontId="3" fillId="2" borderId="66" xfId="0" applyNumberFormat="1" applyFont="1" applyFill="1" applyBorder="1" applyAlignment="1" applyProtection="1">
      <protection locked="0"/>
    </xf>
    <xf numFmtId="0" fontId="13" fillId="0" borderId="66" xfId="0" applyNumberFormat="1" applyFont="1" applyFill="1" applyBorder="1" applyAlignment="1" applyProtection="1"/>
    <xf numFmtId="0" fontId="3" fillId="0" borderId="67" xfId="0" applyNumberFormat="1" applyFont="1" applyFill="1" applyBorder="1" applyAlignment="1" applyProtection="1"/>
    <xf numFmtId="0" fontId="3" fillId="0" borderId="59" xfId="0" applyNumberFormat="1" applyFont="1" applyFill="1" applyBorder="1" applyProtection="1"/>
    <xf numFmtId="0" fontId="3" fillId="0" borderId="60" xfId="0" applyNumberFormat="1" applyFont="1" applyFill="1" applyBorder="1" applyProtection="1"/>
    <xf numFmtId="166" fontId="3" fillId="2" borderId="68" xfId="0" applyNumberFormat="1" applyFont="1" applyFill="1" applyBorder="1" applyAlignment="1" applyProtection="1">
      <alignment horizontal="center"/>
      <protection locked="0"/>
    </xf>
    <xf numFmtId="0" fontId="3" fillId="0" borderId="69" xfId="0" applyNumberFormat="1" applyFont="1" applyFill="1" applyBorder="1" applyProtection="1"/>
    <xf numFmtId="0" fontId="3" fillId="0" borderId="70" xfId="0" applyNumberFormat="1" applyFont="1" applyFill="1" applyBorder="1" applyAlignment="1" applyProtection="1"/>
    <xf numFmtId="0" fontId="3" fillId="0" borderId="71" xfId="0" applyNumberFormat="1" applyFont="1" applyFill="1" applyBorder="1" applyAlignment="1" applyProtection="1"/>
    <xf numFmtId="0" fontId="3" fillId="0" borderId="72" xfId="0" applyNumberFormat="1" applyFont="1" applyFill="1" applyBorder="1" applyProtection="1"/>
    <xf numFmtId="0" fontId="0" fillId="0" borderId="0" xfId="0" applyAlignment="1">
      <alignment horizontal="left" wrapText="1"/>
    </xf>
    <xf numFmtId="0" fontId="3" fillId="0" borderId="0" xfId="0" applyNumberFormat="1" applyFont="1" applyAlignment="1" applyProtection="1">
      <alignment horizontal="left" wrapText="1"/>
    </xf>
    <xf numFmtId="0" fontId="0" fillId="0" borderId="60" xfId="0" applyBorder="1" applyAlignment="1">
      <alignment horizontal="left" wrapText="1"/>
    </xf>
    <xf numFmtId="0" fontId="3" fillId="0" borderId="0" xfId="0" applyNumberFormat="1" applyFont="1" applyBorder="1" applyAlignment="1" applyProtection="1">
      <alignment horizontal="left" wrapText="1"/>
    </xf>
    <xf numFmtId="0" fontId="0" fillId="0" borderId="0" xfId="0" applyNumberFormat="1" applyAlignment="1" applyProtection="1">
      <alignment horizontal="center"/>
    </xf>
  </cellXfs>
  <cellStyles count="3">
    <cellStyle name="Euro" xfId="1"/>
    <cellStyle name="Standard" xfId="0" builtinId="0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449580</xdr:colOff>
      <xdr:row>0</xdr:row>
      <xdr:rowOff>121920</xdr:rowOff>
    </xdr:from>
    <xdr:to>
      <xdr:col>12</xdr:col>
      <xdr:colOff>235260</xdr:colOff>
      <xdr:row>4</xdr:row>
      <xdr:rowOff>69720</xdr:rowOff>
    </xdr:to>
    <xdr:pic>
      <xdr:nvPicPr>
        <xdr:cNvPr id="2" name="Grafik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4617" r="1877" b="19113"/>
        <a:stretch/>
      </xdr:blipFill>
      <xdr:spPr>
        <a:xfrm>
          <a:off x="5539740" y="121920"/>
          <a:ext cx="3092760" cy="633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eusel/AppData/Local/Temp/WINDOWS/Temp/Reisekostenabrechnung_2010_2004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änder"/>
      <sheetName val="Reisekosten_an_einen_Ort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96"/>
  <sheetViews>
    <sheetView tabSelected="1" zoomScaleNormal="100" workbookViewId="0">
      <selection activeCell="N8" sqref="N8"/>
    </sheetView>
  </sheetViews>
  <sheetFormatPr baseColWidth="10" defaultColWidth="10.88671875" defaultRowHeight="13.2" x14ac:dyDescent="0.25"/>
  <cols>
    <col min="1" max="1" width="27.6640625" style="1" customWidth="1"/>
    <col min="2" max="2" width="13.88671875" style="1" customWidth="1"/>
    <col min="3" max="6" width="10.88671875" style="1"/>
    <col min="7" max="8" width="2.33203125" style="1" customWidth="1"/>
    <col min="9" max="9" width="10.88671875" style="1"/>
    <col min="10" max="10" width="2.33203125" style="1" customWidth="1"/>
    <col min="11" max="11" width="4.33203125" style="1" customWidth="1"/>
    <col min="12" max="12" width="15.109375" style="1" customWidth="1"/>
    <col min="13" max="16384" width="10.88671875" style="1"/>
  </cols>
  <sheetData>
    <row r="1" spans="1:12" ht="13.8" x14ac:dyDescent="0.25">
      <c r="A1" s="222" t="s">
        <v>0</v>
      </c>
      <c r="B1" s="223"/>
      <c r="C1" s="223"/>
      <c r="D1" s="223"/>
      <c r="E1" s="224"/>
      <c r="G1" s="247"/>
      <c r="H1" s="247"/>
      <c r="I1" s="247"/>
      <c r="J1" s="247"/>
      <c r="K1" s="247"/>
      <c r="L1" s="247"/>
    </row>
    <row r="2" spans="1:12" ht="13.8" thickBot="1" x14ac:dyDescent="0.3">
      <c r="A2" s="218"/>
      <c r="B2" s="219"/>
      <c r="C2" s="219"/>
      <c r="D2" s="219"/>
      <c r="E2" s="220"/>
      <c r="G2" s="247"/>
      <c r="H2" s="247"/>
      <c r="I2" s="247"/>
      <c r="J2" s="247"/>
      <c r="K2" s="247"/>
      <c r="L2" s="247"/>
    </row>
    <row r="3" spans="1:12" x14ac:dyDescent="0.25">
      <c r="A3" s="213" t="s">
        <v>1</v>
      </c>
      <c r="B3" s="214"/>
      <c r="C3" s="214"/>
      <c r="D3" s="214"/>
      <c r="E3" s="215"/>
      <c r="G3" s="247"/>
      <c r="H3" s="247"/>
      <c r="I3" s="247"/>
      <c r="J3" s="247"/>
      <c r="K3" s="247"/>
      <c r="L3" s="247"/>
    </row>
    <row r="4" spans="1:12" x14ac:dyDescent="0.25">
      <c r="A4" s="216" t="s">
        <v>2</v>
      </c>
      <c r="B4" s="155"/>
      <c r="C4" s="155"/>
      <c r="D4" s="155"/>
      <c r="E4" s="217"/>
      <c r="G4" s="247"/>
      <c r="H4" s="247"/>
      <c r="I4" s="247"/>
      <c r="J4" s="247"/>
      <c r="K4" s="247"/>
      <c r="L4" s="247"/>
    </row>
    <row r="5" spans="1:12" ht="13.8" thickBot="1" x14ac:dyDescent="0.3">
      <c r="A5" s="218"/>
      <c r="B5" s="219"/>
      <c r="C5" s="219"/>
      <c r="D5" s="219"/>
      <c r="E5" s="220"/>
      <c r="G5" s="247"/>
      <c r="H5" s="247"/>
      <c r="I5" s="247"/>
      <c r="J5" s="247"/>
      <c r="K5" s="247"/>
      <c r="L5" s="247"/>
    </row>
    <row r="6" spans="1:12" x14ac:dyDescent="0.25">
      <c r="G6" s="244" t="s">
        <v>335</v>
      </c>
      <c r="H6" s="243"/>
      <c r="I6" s="243"/>
      <c r="J6" s="243"/>
      <c r="K6" s="243"/>
      <c r="L6" s="243"/>
    </row>
    <row r="7" spans="1:12" x14ac:dyDescent="0.25">
      <c r="G7" s="243"/>
      <c r="H7" s="243"/>
      <c r="I7" s="243"/>
      <c r="J7" s="243"/>
      <c r="K7" s="243"/>
      <c r="L7" s="243"/>
    </row>
    <row r="8" spans="1:12" x14ac:dyDescent="0.25">
      <c r="G8" s="243"/>
      <c r="H8" s="243"/>
      <c r="I8" s="243"/>
      <c r="J8" s="243"/>
      <c r="K8" s="243"/>
      <c r="L8" s="243"/>
    </row>
    <row r="9" spans="1:12" ht="13.8" x14ac:dyDescent="0.25">
      <c r="A9" s="225"/>
      <c r="B9" s="226"/>
      <c r="C9" s="226"/>
      <c r="D9" s="226"/>
      <c r="E9" s="226"/>
      <c r="F9" s="227"/>
      <c r="G9" s="246" t="s">
        <v>336</v>
      </c>
      <c r="H9" s="243"/>
      <c r="I9" s="243"/>
      <c r="J9" s="243"/>
      <c r="K9" s="243"/>
      <c r="L9" s="243"/>
    </row>
    <row r="10" spans="1:12" x14ac:dyDescent="0.25">
      <c r="A10" s="227"/>
      <c r="B10" s="227"/>
      <c r="C10" s="227"/>
      <c r="D10" s="227"/>
      <c r="E10" s="227"/>
      <c r="F10" s="227"/>
      <c r="G10" s="243"/>
      <c r="H10" s="243"/>
      <c r="I10" s="243"/>
      <c r="J10" s="243"/>
      <c r="K10" s="243"/>
      <c r="L10" s="243"/>
    </row>
    <row r="11" spans="1:12" ht="15" customHeight="1" thickBot="1" x14ac:dyDescent="0.3">
      <c r="A11" s="227"/>
      <c r="B11" s="227"/>
      <c r="C11" s="227"/>
      <c r="D11" s="227"/>
      <c r="E11" s="227"/>
      <c r="F11" s="227"/>
      <c r="G11" s="245"/>
      <c r="H11" s="245"/>
      <c r="I11" s="245"/>
      <c r="J11" s="245"/>
      <c r="K11" s="245"/>
      <c r="L11" s="245"/>
    </row>
    <row r="12" spans="1:12" x14ac:dyDescent="0.25">
      <c r="A12" s="228" t="s">
        <v>3</v>
      </c>
      <c r="B12" s="229" t="s">
        <v>4</v>
      </c>
      <c r="C12" s="230"/>
      <c r="D12" s="230"/>
      <c r="E12" s="230"/>
      <c r="F12" s="230"/>
      <c r="G12" s="230"/>
      <c r="H12" s="230"/>
      <c r="I12" s="230"/>
      <c r="J12" s="230"/>
      <c r="K12" s="230"/>
      <c r="L12" s="231"/>
    </row>
    <row r="13" spans="1:12" x14ac:dyDescent="0.25">
      <c r="A13" s="232" t="s">
        <v>5</v>
      </c>
      <c r="B13" s="221"/>
      <c r="C13" s="195"/>
      <c r="D13" s="195"/>
      <c r="E13" s="195"/>
      <c r="F13" s="195"/>
      <c r="G13" s="195"/>
      <c r="H13" s="195"/>
      <c r="I13" s="195"/>
      <c r="J13" s="195"/>
      <c r="K13" s="195"/>
      <c r="L13" s="233"/>
    </row>
    <row r="14" spans="1:12" ht="14.4" thickBot="1" x14ac:dyDescent="0.3">
      <c r="A14" s="232" t="s">
        <v>6</v>
      </c>
      <c r="B14" s="9"/>
      <c r="C14" s="10">
        <v>1</v>
      </c>
      <c r="D14" s="196"/>
      <c r="E14" s="197" t="str">
        <f>VLOOKUP(C14,Länder!A11:E238,2)</f>
        <v>Deutschland</v>
      </c>
      <c r="F14" s="197"/>
      <c r="G14" s="197"/>
      <c r="H14" s="197"/>
      <c r="I14" s="197"/>
      <c r="J14" s="197"/>
      <c r="K14" s="197"/>
      <c r="L14" s="234"/>
    </row>
    <row r="15" spans="1:12" ht="13.8" thickBot="1" x14ac:dyDescent="0.3">
      <c r="A15" s="232" t="s">
        <v>7</v>
      </c>
      <c r="B15" s="221" t="s">
        <v>8</v>
      </c>
      <c r="C15" s="11">
        <v>44198</v>
      </c>
      <c r="D15" s="196"/>
      <c r="E15" s="12" t="s">
        <v>9</v>
      </c>
      <c r="F15" s="12" t="s">
        <v>8</v>
      </c>
      <c r="G15" s="13"/>
      <c r="H15" s="13"/>
      <c r="I15" s="11">
        <v>44198</v>
      </c>
      <c r="J15" s="12"/>
      <c r="K15" s="12"/>
      <c r="L15" s="235"/>
    </row>
    <row r="16" spans="1:12" ht="13.8" thickBot="1" x14ac:dyDescent="0.3">
      <c r="A16" s="236"/>
      <c r="B16" s="237" t="s">
        <v>10</v>
      </c>
      <c r="C16" s="238">
        <v>0.33333333333333331</v>
      </c>
      <c r="D16" s="239"/>
      <c r="E16" s="240"/>
      <c r="F16" s="241" t="s">
        <v>10</v>
      </c>
      <c r="G16" s="219"/>
      <c r="H16" s="219"/>
      <c r="I16" s="238">
        <v>0.70833333333333337</v>
      </c>
      <c r="J16" s="241"/>
      <c r="K16" s="241"/>
      <c r="L16" s="242"/>
    </row>
    <row r="17" spans="1:13" x14ac:dyDescent="0.25">
      <c r="A17" s="7"/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L17" s="4"/>
    </row>
    <row r="18" spans="1:13" ht="13.8" x14ac:dyDescent="0.25">
      <c r="A18" s="16" t="s">
        <v>11</v>
      </c>
      <c r="B18" s="8"/>
      <c r="C18" s="8"/>
      <c r="D18" s="8"/>
      <c r="E18" s="8"/>
      <c r="F18" s="8"/>
      <c r="G18" s="17"/>
      <c r="H18" s="17"/>
      <c r="I18" s="17" t="s">
        <v>12</v>
      </c>
      <c r="J18" s="17"/>
      <c r="K18" s="18" t="s">
        <v>13</v>
      </c>
      <c r="L18" s="19" t="s">
        <v>14</v>
      </c>
    </row>
    <row r="19" spans="1:13" x14ac:dyDescent="0.25">
      <c r="A19" s="20" t="s">
        <v>15</v>
      </c>
      <c r="B19" s="21"/>
      <c r="C19" s="22"/>
      <c r="D19" s="23"/>
      <c r="E19" s="24" t="s">
        <v>16</v>
      </c>
      <c r="F19" s="25">
        <v>0.30000000000000004</v>
      </c>
      <c r="G19" s="26" t="s">
        <v>4</v>
      </c>
      <c r="H19" s="8"/>
      <c r="I19" s="27">
        <f>D19*F19</f>
        <v>0</v>
      </c>
      <c r="J19" s="28"/>
      <c r="K19" s="29" t="s">
        <v>4</v>
      </c>
      <c r="L19" s="30" t="s">
        <v>4</v>
      </c>
    </row>
    <row r="20" spans="1:13" x14ac:dyDescent="0.25">
      <c r="A20" s="189" t="s">
        <v>17</v>
      </c>
      <c r="B20" s="189"/>
      <c r="C20" s="189"/>
      <c r="D20" s="189"/>
      <c r="E20" s="31" t="s">
        <v>18</v>
      </c>
      <c r="F20" s="32"/>
      <c r="G20" s="26" t="s">
        <v>4</v>
      </c>
      <c r="H20" s="8"/>
      <c r="I20" s="33">
        <v>0</v>
      </c>
      <c r="J20" s="34"/>
      <c r="K20" s="35">
        <v>0</v>
      </c>
      <c r="L20" s="36">
        <f>I20/(K20+100)*K20</f>
        <v>0</v>
      </c>
    </row>
    <row r="21" spans="1:13" x14ac:dyDescent="0.25">
      <c r="A21" s="189"/>
      <c r="B21" s="189"/>
      <c r="C21" s="189"/>
      <c r="D21" s="189"/>
      <c r="E21" s="31" t="s">
        <v>18</v>
      </c>
      <c r="F21" s="32"/>
      <c r="G21" s="26"/>
      <c r="H21" s="8"/>
      <c r="I21" s="33">
        <v>0</v>
      </c>
      <c r="J21" s="37"/>
      <c r="K21" s="35">
        <v>0</v>
      </c>
      <c r="L21" s="36">
        <f>I21/(K21+100)*K21</f>
        <v>0</v>
      </c>
    </row>
    <row r="22" spans="1:13" x14ac:dyDescent="0.25">
      <c r="A22" s="189"/>
      <c r="B22" s="189"/>
      <c r="C22" s="189"/>
      <c r="D22" s="189"/>
      <c r="E22" s="31" t="s">
        <v>18</v>
      </c>
      <c r="F22" s="32"/>
      <c r="G22" s="26" t="s">
        <v>4</v>
      </c>
      <c r="H22" s="8"/>
      <c r="I22" s="33">
        <v>0</v>
      </c>
      <c r="J22" s="37"/>
      <c r="K22" s="35">
        <v>0</v>
      </c>
      <c r="L22" s="36">
        <f>I22/(K22+100)*K22</f>
        <v>0</v>
      </c>
    </row>
    <row r="23" spans="1:13" x14ac:dyDescent="0.25">
      <c r="A23" s="189" t="s">
        <v>19</v>
      </c>
      <c r="B23" s="189"/>
      <c r="C23" s="189"/>
      <c r="D23" s="189"/>
      <c r="E23" s="31" t="s">
        <v>18</v>
      </c>
      <c r="F23" s="32"/>
      <c r="G23" s="26" t="s">
        <v>4</v>
      </c>
      <c r="H23" s="8"/>
      <c r="I23" s="38">
        <v>0</v>
      </c>
      <c r="J23" s="37"/>
      <c r="K23" s="35">
        <v>0</v>
      </c>
      <c r="L23" s="36">
        <f>I23/(K23+100)*K23</f>
        <v>0</v>
      </c>
    </row>
    <row r="24" spans="1:13" x14ac:dyDescent="0.25">
      <c r="A24" s="39"/>
      <c r="B24" s="40"/>
      <c r="C24" s="40"/>
      <c r="D24" s="40"/>
      <c r="E24" s="40"/>
      <c r="F24" s="40"/>
      <c r="G24" s="8"/>
      <c r="H24" s="8"/>
      <c r="I24" s="41">
        <f>SUM(I19:I23)</f>
        <v>0</v>
      </c>
      <c r="J24" s="42"/>
      <c r="K24" s="42"/>
      <c r="L24" s="41">
        <f>SUM(L20:L23)</f>
        <v>0</v>
      </c>
    </row>
    <row r="25" spans="1:13" x14ac:dyDescent="0.25">
      <c r="A25" s="39"/>
      <c r="B25" s="40"/>
      <c r="C25" s="40"/>
      <c r="D25" s="40"/>
      <c r="E25" s="40"/>
      <c r="F25" s="40"/>
      <c r="G25" s="8"/>
      <c r="H25" s="8"/>
      <c r="I25" s="43"/>
      <c r="J25" s="43"/>
      <c r="K25" s="3"/>
      <c r="L25" s="30" t="s">
        <v>4</v>
      </c>
    </row>
    <row r="26" spans="1:13" ht="13.8" x14ac:dyDescent="0.25">
      <c r="A26" s="198" t="s">
        <v>20</v>
      </c>
      <c r="B26" s="198"/>
      <c r="C26" s="198"/>
      <c r="D26" s="198"/>
      <c r="E26" s="198"/>
      <c r="F26" s="198"/>
      <c r="G26" s="8"/>
      <c r="H26" s="8"/>
      <c r="I26" s="44"/>
      <c r="J26" s="44"/>
      <c r="K26" s="3"/>
      <c r="L26" s="30" t="s">
        <v>4</v>
      </c>
    </row>
    <row r="27" spans="1:13" x14ac:dyDescent="0.25">
      <c r="A27" s="45" t="s">
        <v>21</v>
      </c>
      <c r="B27" s="46"/>
      <c r="C27" s="47"/>
      <c r="D27" s="190" t="s">
        <v>22</v>
      </c>
      <c r="E27" s="190"/>
      <c r="F27" s="49">
        <f>IF(C28="ja",8,VLOOKUP(C14,Länder!A11:E238,5))</f>
        <v>20</v>
      </c>
      <c r="G27" s="8" t="s">
        <v>4</v>
      </c>
      <c r="H27" s="8"/>
      <c r="I27" s="50"/>
      <c r="J27" s="43"/>
      <c r="K27" s="3" t="s">
        <v>4</v>
      </c>
      <c r="L27" s="30" t="s">
        <v>4</v>
      </c>
    </row>
    <row r="28" spans="1:13" x14ac:dyDescent="0.25">
      <c r="A28" s="45" t="s">
        <v>321</v>
      </c>
      <c r="B28" s="46"/>
      <c r="C28" s="150" t="s">
        <v>320</v>
      </c>
      <c r="D28" s="151"/>
      <c r="E28" s="151"/>
      <c r="F28" s="152"/>
      <c r="G28" s="8"/>
      <c r="H28" s="8"/>
      <c r="I28" s="50"/>
      <c r="J28" s="43"/>
      <c r="K28" s="3"/>
      <c r="L28" s="30"/>
    </row>
    <row r="29" spans="1:13" x14ac:dyDescent="0.25">
      <c r="A29" s="20" t="s">
        <v>23</v>
      </c>
      <c r="B29" s="51"/>
      <c r="C29" s="52"/>
      <c r="D29" s="52"/>
      <c r="E29" s="21"/>
      <c r="F29" s="53"/>
      <c r="I29" s="33">
        <v>0</v>
      </c>
      <c r="K29" s="35">
        <v>0</v>
      </c>
      <c r="L29" s="36">
        <f>I29/(K29+100)*K29</f>
        <v>0</v>
      </c>
      <c r="M29" s="54"/>
    </row>
    <row r="30" spans="1:13" x14ac:dyDescent="0.25">
      <c r="A30" s="55" t="s">
        <v>24</v>
      </c>
      <c r="B30" s="56"/>
      <c r="C30" s="57"/>
      <c r="D30" s="57"/>
      <c r="E30" s="58"/>
      <c r="F30" s="59"/>
      <c r="I30" s="33">
        <v>0</v>
      </c>
      <c r="K30" s="35">
        <v>0</v>
      </c>
      <c r="L30" s="36">
        <f>I30/(K30+100)*K30</f>
        <v>0</v>
      </c>
      <c r="M30" s="54"/>
    </row>
    <row r="31" spans="1:13" x14ac:dyDescent="0.25">
      <c r="A31" s="7" t="s">
        <v>25</v>
      </c>
      <c r="B31" s="60"/>
      <c r="E31" s="8"/>
      <c r="F31" s="9"/>
      <c r="I31" s="33">
        <v>0</v>
      </c>
      <c r="K31" s="35">
        <v>0</v>
      </c>
      <c r="L31" s="36">
        <f>I31/(K31+100)*K31</f>
        <v>0</v>
      </c>
      <c r="M31" s="54"/>
    </row>
    <row r="32" spans="1:13" x14ac:dyDescent="0.25">
      <c r="A32" s="20" t="s">
        <v>26</v>
      </c>
      <c r="B32" s="51"/>
      <c r="C32" s="52"/>
      <c r="D32" s="52"/>
      <c r="E32" s="21"/>
      <c r="F32" s="53"/>
      <c r="I32" s="61">
        <v>0</v>
      </c>
      <c r="J32" s="43"/>
      <c r="K32" s="35">
        <v>0</v>
      </c>
      <c r="L32" s="36">
        <f>I32/(K32+100)*K32</f>
        <v>0</v>
      </c>
      <c r="M32" s="54"/>
    </row>
    <row r="33" spans="1:13" x14ac:dyDescent="0.25">
      <c r="A33" s="7"/>
      <c r="B33" s="62" t="str">
        <f>+IF(I29&lt;C27*F27,"Übernachtungspauschalen sind günstiger und wurden angesetzt!","")</f>
        <v/>
      </c>
      <c r="E33" s="8"/>
      <c r="F33" s="8"/>
      <c r="I33" s="63">
        <f>SUM(I30:I32)+MAX(I29,C27*F27)</f>
        <v>0</v>
      </c>
      <c r="J33" s="42"/>
      <c r="K33" s="64"/>
      <c r="L33" s="41">
        <f>SUM(L29:L32)</f>
        <v>0</v>
      </c>
      <c r="M33" s="54"/>
    </row>
    <row r="34" spans="1:13" x14ac:dyDescent="0.25">
      <c r="A34" s="7"/>
      <c r="B34" s="60"/>
      <c r="E34" s="8"/>
      <c r="F34" s="8"/>
      <c r="I34" s="65"/>
      <c r="J34" s="43"/>
      <c r="K34" s="3"/>
      <c r="L34" s="30"/>
      <c r="M34" s="54"/>
    </row>
    <row r="35" spans="1:13" ht="13.8" x14ac:dyDescent="0.25">
      <c r="A35" s="16" t="s">
        <v>27</v>
      </c>
      <c r="B35" s="66"/>
      <c r="C35" s="8"/>
      <c r="D35" s="8"/>
      <c r="E35" s="8"/>
      <c r="F35" s="8"/>
      <c r="G35" s="8"/>
      <c r="H35" s="8"/>
      <c r="I35" s="44"/>
      <c r="J35" s="44"/>
      <c r="K35" s="3"/>
      <c r="L35" s="30" t="s">
        <v>4</v>
      </c>
    </row>
    <row r="36" spans="1:13" ht="12.75" customHeight="1" x14ac:dyDescent="0.25">
      <c r="A36" s="191" t="s">
        <v>28</v>
      </c>
      <c r="B36" s="192" t="s">
        <v>29</v>
      </c>
      <c r="C36" s="194" t="s">
        <v>30</v>
      </c>
      <c r="D36" s="194"/>
      <c r="E36" s="194"/>
      <c r="G36" s="8"/>
      <c r="H36" s="8"/>
      <c r="I36" s="44"/>
      <c r="J36" s="44"/>
      <c r="K36" s="3"/>
      <c r="L36" s="30"/>
    </row>
    <row r="37" spans="1:13" ht="12.75" customHeight="1" x14ac:dyDescent="0.25">
      <c r="A37" s="191"/>
      <c r="B37" s="193"/>
      <c r="C37" s="193"/>
      <c r="D37" s="194"/>
      <c r="E37" s="194"/>
      <c r="G37" s="8"/>
      <c r="H37" s="8"/>
      <c r="I37" s="44"/>
      <c r="J37" s="44"/>
      <c r="K37" s="3"/>
      <c r="L37" s="30"/>
    </row>
    <row r="38" spans="1:13" x14ac:dyDescent="0.25">
      <c r="A38" s="191"/>
      <c r="B38" s="193"/>
      <c r="C38" s="67" t="s">
        <v>31</v>
      </c>
      <c r="D38" s="67" t="s">
        <v>32</v>
      </c>
      <c r="E38" s="68" t="s">
        <v>33</v>
      </c>
      <c r="I38" s="44"/>
      <c r="J38" s="44"/>
      <c r="K38" s="3"/>
      <c r="L38" s="30"/>
    </row>
    <row r="39" spans="1:13" x14ac:dyDescent="0.25">
      <c r="A39" s="69" t="s">
        <v>34</v>
      </c>
      <c r="B39" s="10">
        <v>0</v>
      </c>
      <c r="C39" s="10">
        <v>0</v>
      </c>
      <c r="D39" s="10">
        <v>0</v>
      </c>
      <c r="E39" s="10">
        <v>0</v>
      </c>
      <c r="F39" s="147">
        <f>+MAX(0,B39*B$51-C39*B$50*0.2-D39*B$50*0.4-E39*B$50*0.4)</f>
        <v>0</v>
      </c>
      <c r="I39" s="44"/>
      <c r="J39" s="44"/>
      <c r="K39" s="3"/>
      <c r="L39" s="30"/>
    </row>
    <row r="40" spans="1:13" x14ac:dyDescent="0.25">
      <c r="A40" s="187"/>
      <c r="B40" s="187"/>
      <c r="C40" s="187"/>
      <c r="D40" s="187"/>
      <c r="E40" s="187"/>
      <c r="F40" s="187"/>
      <c r="I40" s="44"/>
      <c r="J40" s="44"/>
      <c r="K40" s="3"/>
      <c r="L40" s="30"/>
    </row>
    <row r="41" spans="1:13" x14ac:dyDescent="0.25">
      <c r="A41" s="69" t="s">
        <v>35</v>
      </c>
      <c r="B41" s="10">
        <v>0</v>
      </c>
      <c r="C41" s="10">
        <v>0</v>
      </c>
      <c r="D41" s="10">
        <v>0</v>
      </c>
      <c r="E41" s="10">
        <v>0</v>
      </c>
      <c r="F41" s="147">
        <f>+MAX(0,B41*B$51-C41*B$50*0.2-D41*B$50*0.4-E41*B$50*0.4)</f>
        <v>0</v>
      </c>
      <c r="I41" s="44"/>
      <c r="J41" s="44"/>
      <c r="K41" s="3"/>
      <c r="L41" s="30"/>
    </row>
    <row r="42" spans="1:13" x14ac:dyDescent="0.25">
      <c r="A42" s="69" t="s">
        <v>36</v>
      </c>
      <c r="B42" s="10">
        <v>0</v>
      </c>
      <c r="C42" s="10">
        <v>0</v>
      </c>
      <c r="D42" s="10">
        <v>0</v>
      </c>
      <c r="E42" s="10">
        <v>0</v>
      </c>
      <c r="F42" s="147">
        <f>+MAX(0,B42*B$51-C42*B$50*0.2-D42*B$50*0.4-E42*B$50*0.4)</f>
        <v>0</v>
      </c>
      <c r="I42" s="44"/>
      <c r="J42" s="44"/>
      <c r="K42" s="3"/>
      <c r="L42" s="30"/>
    </row>
    <row r="43" spans="1:13" s="50" customFormat="1" x14ac:dyDescent="0.25">
      <c r="A43" s="187"/>
      <c r="B43" s="187"/>
      <c r="C43" s="187"/>
      <c r="D43" s="187"/>
      <c r="E43" s="187"/>
      <c r="F43" s="187"/>
      <c r="I43" s="44"/>
      <c r="J43" s="44"/>
      <c r="K43" s="3"/>
      <c r="L43" s="30"/>
    </row>
    <row r="44" spans="1:13" x14ac:dyDescent="0.25">
      <c r="A44" s="69" t="s">
        <v>37</v>
      </c>
      <c r="B44" s="10">
        <v>0</v>
      </c>
      <c r="C44" s="10">
        <v>0</v>
      </c>
      <c r="D44" s="10">
        <v>0</v>
      </c>
      <c r="E44" s="10">
        <v>0</v>
      </c>
      <c r="F44" s="147">
        <f>+MAX(0,B44*B$50-C44*B$50*0.2-D44*B$50*0.4-E44*B$50*0.4)</f>
        <v>0</v>
      </c>
      <c r="I44" s="44"/>
      <c r="J44" s="44"/>
      <c r="K44" s="3"/>
      <c r="L44" s="30"/>
    </row>
    <row r="45" spans="1:13" x14ac:dyDescent="0.25">
      <c r="A45" s="69" t="s">
        <v>37</v>
      </c>
      <c r="B45" s="10">
        <v>0</v>
      </c>
      <c r="C45" s="10">
        <v>0</v>
      </c>
      <c r="D45" s="10">
        <v>0</v>
      </c>
      <c r="E45" s="10">
        <v>0</v>
      </c>
      <c r="F45" s="147">
        <f>+MAX(0,B45*B$50-C45*B$50*0.2-D45*B$50*0.4-E45*B$50*0.4)</f>
        <v>0</v>
      </c>
      <c r="I45" s="44"/>
      <c r="J45" s="44"/>
      <c r="K45" s="3"/>
      <c r="L45" s="30"/>
    </row>
    <row r="46" spans="1:13" x14ac:dyDescent="0.25">
      <c r="A46" s="69" t="s">
        <v>37</v>
      </c>
      <c r="B46" s="10">
        <v>0</v>
      </c>
      <c r="C46" s="10">
        <v>0</v>
      </c>
      <c r="D46" s="10">
        <v>0</v>
      </c>
      <c r="E46" s="10">
        <v>0</v>
      </c>
      <c r="F46" s="147">
        <f>+MAX(0,B46*B$50-C46*B$50*0.2-D46*B$50*0.4-E46*B$50*0.4)</f>
        <v>0</v>
      </c>
      <c r="I46" s="44"/>
      <c r="J46" s="44"/>
      <c r="K46" s="3"/>
      <c r="L46" s="30"/>
    </row>
    <row r="47" spans="1:13" s="50" customFormat="1" x14ac:dyDescent="0.25">
      <c r="A47" s="187"/>
      <c r="B47" s="187"/>
      <c r="C47" s="187"/>
      <c r="D47" s="187"/>
      <c r="E47" s="187"/>
      <c r="F47" s="187"/>
      <c r="I47" s="44"/>
      <c r="J47" s="44"/>
      <c r="K47" s="3"/>
      <c r="L47" s="30"/>
    </row>
    <row r="48" spans="1:13" x14ac:dyDescent="0.25">
      <c r="A48" s="69" t="s">
        <v>38</v>
      </c>
      <c r="B48" s="48"/>
      <c r="C48" s="48"/>
      <c r="D48" s="48"/>
      <c r="E48" s="48"/>
      <c r="F48" s="71">
        <v>0</v>
      </c>
      <c r="I48" s="44"/>
      <c r="J48" s="44"/>
      <c r="K48" s="3"/>
      <c r="L48" s="30"/>
    </row>
    <row r="49" spans="1:12" x14ac:dyDescent="0.25">
      <c r="A49" s="72" t="s">
        <v>39</v>
      </c>
      <c r="B49" s="8"/>
      <c r="C49" s="8"/>
      <c r="D49" s="8"/>
      <c r="E49" s="8"/>
      <c r="F49" s="8"/>
      <c r="I49" s="73">
        <f>MAX(F48,SUM(F39:F47))</f>
        <v>0</v>
      </c>
      <c r="J49" s="44"/>
      <c r="K49" s="3"/>
      <c r="L49" s="30"/>
    </row>
    <row r="50" spans="1:12" hidden="1" x14ac:dyDescent="0.25">
      <c r="A50" s="70" t="s">
        <v>40</v>
      </c>
      <c r="B50" s="74">
        <f>VLOOKUP(C14,Länder!A11:E238,3)</f>
        <v>28</v>
      </c>
      <c r="C50" s="8"/>
      <c r="D50" s="8"/>
      <c r="E50" s="8"/>
      <c r="F50" s="8"/>
      <c r="I50" s="75"/>
      <c r="J50" s="44"/>
      <c r="K50" s="3"/>
      <c r="L50" s="30"/>
    </row>
    <row r="51" spans="1:12" hidden="1" x14ac:dyDescent="0.25">
      <c r="A51" s="70" t="s">
        <v>41</v>
      </c>
      <c r="B51" s="74">
        <f>VLOOKUP(C14,Länder!A11:E238,4)</f>
        <v>14</v>
      </c>
      <c r="C51" s="8"/>
      <c r="D51" s="8"/>
      <c r="E51" s="8"/>
      <c r="F51" s="8"/>
      <c r="I51" s="75"/>
      <c r="J51" s="44"/>
      <c r="K51" s="3"/>
      <c r="L51" s="30"/>
    </row>
    <row r="52" spans="1:12" x14ac:dyDescent="0.25">
      <c r="A52" s="72"/>
      <c r="B52" s="8"/>
      <c r="C52" s="8"/>
      <c r="D52" s="8"/>
      <c r="E52" s="8"/>
      <c r="F52" s="8"/>
      <c r="G52" s="75"/>
      <c r="H52" s="75"/>
      <c r="I52" s="44"/>
      <c r="J52" s="44"/>
      <c r="K52" s="3"/>
      <c r="L52" s="30"/>
    </row>
    <row r="53" spans="1:12" x14ac:dyDescent="0.25">
      <c r="A53" s="72" t="s">
        <v>42</v>
      </c>
      <c r="B53" s="8"/>
      <c r="C53" s="8"/>
      <c r="D53" s="8"/>
      <c r="E53" s="8"/>
      <c r="F53" s="8"/>
      <c r="G53" s="44"/>
      <c r="H53" s="44"/>
      <c r="J53" s="44"/>
      <c r="K53" s="3"/>
      <c r="L53" s="76"/>
    </row>
    <row r="54" spans="1:12" x14ac:dyDescent="0.25">
      <c r="A54" s="189" t="s">
        <v>31</v>
      </c>
      <c r="B54" s="189"/>
      <c r="C54" s="46" t="s">
        <v>4</v>
      </c>
      <c r="D54" s="46"/>
      <c r="E54" s="46" t="s">
        <v>18</v>
      </c>
      <c r="F54" s="77"/>
      <c r="G54" s="44"/>
      <c r="H54" s="44"/>
      <c r="I54" s="146">
        <v>0</v>
      </c>
      <c r="J54" s="37"/>
      <c r="K54" s="35">
        <v>0</v>
      </c>
      <c r="L54" s="36">
        <f>I54/(K54+100)*K54</f>
        <v>0</v>
      </c>
    </row>
    <row r="55" spans="1:12" x14ac:dyDescent="0.25">
      <c r="A55" s="189" t="s">
        <v>32</v>
      </c>
      <c r="B55" s="189"/>
      <c r="C55" s="46" t="s">
        <v>4</v>
      </c>
      <c r="D55" s="46"/>
      <c r="E55" s="46" t="s">
        <v>18</v>
      </c>
      <c r="F55" s="77"/>
      <c r="G55" s="44"/>
      <c r="H55" s="44"/>
      <c r="I55" s="146">
        <v>0</v>
      </c>
      <c r="J55" s="37"/>
      <c r="K55" s="35">
        <v>0</v>
      </c>
      <c r="L55" s="36">
        <f>I55/(K55+100)*K55</f>
        <v>0</v>
      </c>
    </row>
    <row r="56" spans="1:12" x14ac:dyDescent="0.25">
      <c r="A56" s="189" t="s">
        <v>33</v>
      </c>
      <c r="B56" s="189"/>
      <c r="C56" s="24" t="s">
        <v>4</v>
      </c>
      <c r="D56" s="21"/>
      <c r="E56" s="53" t="s">
        <v>18</v>
      </c>
      <c r="F56" s="77"/>
      <c r="G56" s="44"/>
      <c r="H56" s="44"/>
      <c r="I56" s="146">
        <v>0</v>
      </c>
      <c r="J56" s="37"/>
      <c r="K56" s="35">
        <v>0</v>
      </c>
      <c r="L56" s="36">
        <f>I56/(K56+100)*K56</f>
        <v>0</v>
      </c>
    </row>
    <row r="57" spans="1:12" x14ac:dyDescent="0.25">
      <c r="A57" s="78"/>
      <c r="B57" s="79"/>
      <c r="C57" s="8"/>
      <c r="D57" s="8"/>
      <c r="E57" s="8"/>
      <c r="F57" s="8"/>
      <c r="G57" s="44"/>
      <c r="H57" s="44"/>
      <c r="I57" s="80">
        <f>SUM(I54:I56)+I49</f>
        <v>0</v>
      </c>
      <c r="J57" s="42"/>
      <c r="K57" s="64"/>
      <c r="L57" s="41">
        <f>SUM(L54:L56)</f>
        <v>0</v>
      </c>
    </row>
    <row r="58" spans="1:12" x14ac:dyDescent="0.25">
      <c r="A58" s="7"/>
      <c r="B58" s="8"/>
      <c r="C58" s="8"/>
      <c r="D58" s="8"/>
      <c r="E58" s="8"/>
      <c r="F58" s="8"/>
      <c r="G58" s="44"/>
      <c r="H58" s="44"/>
      <c r="I58" s="44"/>
      <c r="J58" s="43"/>
      <c r="K58" s="3"/>
      <c r="L58" s="76"/>
    </row>
    <row r="59" spans="1:12" ht="13.8" x14ac:dyDescent="0.25">
      <c r="A59" s="16" t="s">
        <v>43</v>
      </c>
      <c r="B59" s="66"/>
      <c r="C59" s="8"/>
      <c r="D59" s="8"/>
      <c r="E59" s="8"/>
      <c r="F59" s="8"/>
      <c r="G59" s="8"/>
      <c r="H59" s="8"/>
      <c r="I59" s="44"/>
      <c r="J59" s="44"/>
      <c r="K59" s="3"/>
      <c r="L59" s="30" t="s">
        <v>4</v>
      </c>
    </row>
    <row r="60" spans="1:12" x14ac:dyDescent="0.25">
      <c r="A60" s="189"/>
      <c r="B60" s="189"/>
      <c r="C60" s="46" t="s">
        <v>4</v>
      </c>
      <c r="D60" s="46"/>
      <c r="E60" s="46" t="s">
        <v>18</v>
      </c>
      <c r="F60" s="77"/>
      <c r="G60" s="8" t="s">
        <v>4</v>
      </c>
      <c r="H60" s="8"/>
      <c r="I60" s="146">
        <v>0</v>
      </c>
      <c r="J60" s="37"/>
      <c r="K60" s="35">
        <v>0</v>
      </c>
      <c r="L60" s="36">
        <f t="shared" ref="L60:L65" si="0">I60/(K60+100)*K60</f>
        <v>0</v>
      </c>
    </row>
    <row r="61" spans="1:12" x14ac:dyDescent="0.25">
      <c r="A61" s="189"/>
      <c r="B61" s="189"/>
      <c r="C61" s="8" t="s">
        <v>4</v>
      </c>
      <c r="D61" s="8"/>
      <c r="E61" s="8" t="s">
        <v>18</v>
      </c>
      <c r="F61" s="77"/>
      <c r="G61" s="8" t="s">
        <v>4</v>
      </c>
      <c r="H61" s="8"/>
      <c r="I61" s="146">
        <v>0</v>
      </c>
      <c r="J61" s="37"/>
      <c r="K61" s="35">
        <v>0</v>
      </c>
      <c r="L61" s="36">
        <f t="shared" si="0"/>
        <v>0</v>
      </c>
    </row>
    <row r="62" spans="1:12" x14ac:dyDescent="0.25">
      <c r="A62" s="189"/>
      <c r="B62" s="189"/>
      <c r="C62" s="8" t="s">
        <v>4</v>
      </c>
      <c r="D62" s="8"/>
      <c r="E62" s="8" t="s">
        <v>18</v>
      </c>
      <c r="F62" s="77"/>
      <c r="G62" s="8" t="s">
        <v>4</v>
      </c>
      <c r="H62" s="8"/>
      <c r="I62" s="146">
        <v>0</v>
      </c>
      <c r="J62" s="37"/>
      <c r="K62" s="35">
        <v>0</v>
      </c>
      <c r="L62" s="36">
        <f t="shared" si="0"/>
        <v>0</v>
      </c>
    </row>
    <row r="63" spans="1:12" x14ac:dyDescent="0.25">
      <c r="A63" s="189"/>
      <c r="B63" s="189"/>
      <c r="C63" s="8" t="s">
        <v>4</v>
      </c>
      <c r="D63" s="8"/>
      <c r="E63" s="8" t="s">
        <v>18</v>
      </c>
      <c r="F63" s="81"/>
      <c r="G63" s="8" t="s">
        <v>4</v>
      </c>
      <c r="H63" s="8"/>
      <c r="I63" s="146">
        <v>0</v>
      </c>
      <c r="J63" s="37"/>
      <c r="K63" s="35">
        <v>0</v>
      </c>
      <c r="L63" s="36">
        <f t="shared" si="0"/>
        <v>0</v>
      </c>
    </row>
    <row r="64" spans="1:12" x14ac:dyDescent="0.25">
      <c r="A64" s="189"/>
      <c r="B64" s="189"/>
      <c r="C64" s="8" t="s">
        <v>4</v>
      </c>
      <c r="D64" s="8"/>
      <c r="E64" s="8" t="s">
        <v>18</v>
      </c>
      <c r="F64" s="81"/>
      <c r="G64" s="8"/>
      <c r="H64" s="8"/>
      <c r="I64" s="146">
        <v>0</v>
      </c>
      <c r="J64" s="43"/>
      <c r="K64" s="35">
        <v>0</v>
      </c>
      <c r="L64" s="36">
        <f t="shared" si="0"/>
        <v>0</v>
      </c>
    </row>
    <row r="65" spans="1:12" x14ac:dyDescent="0.25">
      <c r="A65" s="189"/>
      <c r="B65" s="189"/>
      <c r="C65" s="8" t="s">
        <v>4</v>
      </c>
      <c r="D65" s="8"/>
      <c r="E65" s="8" t="s">
        <v>18</v>
      </c>
      <c r="F65" s="77"/>
      <c r="G65" s="8"/>
      <c r="H65" s="8"/>
      <c r="I65" s="146">
        <v>0</v>
      </c>
      <c r="J65" s="43"/>
      <c r="K65" s="35">
        <v>0</v>
      </c>
      <c r="L65" s="36">
        <f t="shared" si="0"/>
        <v>0</v>
      </c>
    </row>
    <row r="66" spans="1:12" x14ac:dyDescent="0.25">
      <c r="A66" s="39" t="s">
        <v>4</v>
      </c>
      <c r="B66" s="3"/>
      <c r="C66" s="12"/>
      <c r="D66" s="12"/>
      <c r="E66" s="12"/>
      <c r="F66" s="82"/>
      <c r="G66" s="8"/>
      <c r="H66" s="8"/>
      <c r="I66" s="80">
        <f>SUM(I60:I65)</f>
        <v>0</v>
      </c>
      <c r="J66" s="42"/>
      <c r="K66" s="64"/>
      <c r="L66" s="41">
        <f>SUM(L60:L65)</f>
        <v>0</v>
      </c>
    </row>
    <row r="67" spans="1:12" x14ac:dyDescent="0.25">
      <c r="A67" s="39"/>
      <c r="B67" s="3"/>
      <c r="C67" s="3"/>
      <c r="D67" s="3"/>
      <c r="E67" s="3"/>
      <c r="F67" s="83"/>
      <c r="G67" s="8"/>
      <c r="H67" s="8"/>
      <c r="I67" s="44"/>
      <c r="J67" s="43"/>
      <c r="K67" s="3"/>
      <c r="L67" s="76"/>
    </row>
    <row r="68" spans="1:12" ht="13.8" x14ac:dyDescent="0.25">
      <c r="A68" s="16" t="s">
        <v>44</v>
      </c>
      <c r="B68" s="8"/>
      <c r="C68" s="8"/>
      <c r="D68" s="8"/>
      <c r="E68" s="8"/>
      <c r="F68" s="8"/>
      <c r="G68" s="8"/>
      <c r="H68" s="8"/>
      <c r="I68" s="44"/>
      <c r="J68" s="44"/>
      <c r="K68" s="84"/>
      <c r="L68" s="4"/>
    </row>
    <row r="69" spans="1:12" ht="27" customHeight="1" x14ac:dyDescent="0.25">
      <c r="A69" s="85" t="s">
        <v>45</v>
      </c>
      <c r="B69" s="86" t="s">
        <v>46</v>
      </c>
      <c r="C69" s="87" t="s">
        <v>47</v>
      </c>
      <c r="D69" s="87" t="s">
        <v>48</v>
      </c>
      <c r="E69" s="86" t="s">
        <v>49</v>
      </c>
      <c r="G69" s="8"/>
      <c r="H69" s="8"/>
      <c r="I69" s="44"/>
      <c r="J69" s="44"/>
      <c r="K69" s="84"/>
      <c r="L69" s="4"/>
    </row>
    <row r="70" spans="1:12" x14ac:dyDescent="0.25">
      <c r="A70" s="88">
        <v>0</v>
      </c>
      <c r="B70" s="89" t="s">
        <v>31</v>
      </c>
      <c r="C70" s="90">
        <f>VLOOKUP(YEAR(C15),Länder!G10:K22,2,0)</f>
        <v>1.83</v>
      </c>
      <c r="D70" s="91">
        <v>0</v>
      </c>
      <c r="E70" s="92">
        <f>MAX((C70-D70)*A70,0)</f>
        <v>0</v>
      </c>
      <c r="G70" s="8"/>
      <c r="H70" s="8"/>
      <c r="I70" s="44"/>
      <c r="J70" s="44"/>
      <c r="K70" s="84"/>
      <c r="L70" s="4"/>
    </row>
    <row r="71" spans="1:12" x14ac:dyDescent="0.25">
      <c r="A71" s="88">
        <v>0</v>
      </c>
      <c r="B71" s="89" t="s">
        <v>32</v>
      </c>
      <c r="C71" s="93">
        <f>VLOOKUP(YEAR(C15),Länder!G10:K22,3,0)</f>
        <v>3.47</v>
      </c>
      <c r="D71" s="91">
        <v>0</v>
      </c>
      <c r="E71" s="92">
        <f>MAX((C71-D71)*A71,0)</f>
        <v>0</v>
      </c>
      <c r="G71" s="8"/>
      <c r="H71" s="8"/>
      <c r="I71" s="44"/>
      <c r="J71" s="44"/>
      <c r="K71" s="84"/>
      <c r="L71" s="4"/>
    </row>
    <row r="72" spans="1:12" x14ac:dyDescent="0.25">
      <c r="A72" s="88">
        <v>0</v>
      </c>
      <c r="B72" s="89" t="s">
        <v>33</v>
      </c>
      <c r="C72" s="93">
        <f>VLOOKUP(YEAR(C15),Länder!G10:K22,4,0)</f>
        <v>3.47</v>
      </c>
      <c r="D72" s="91">
        <v>0</v>
      </c>
      <c r="E72" s="92">
        <f>MAX((C72-D72)*A72,0)</f>
        <v>0</v>
      </c>
      <c r="G72" s="94" t="s">
        <v>4</v>
      </c>
      <c r="H72" s="94"/>
      <c r="J72" s="44"/>
      <c r="K72" s="84"/>
      <c r="L72" s="4"/>
    </row>
    <row r="73" spans="1:12" x14ac:dyDescent="0.25">
      <c r="A73" s="88" t="s">
        <v>50</v>
      </c>
      <c r="B73" s="95"/>
      <c r="C73" s="91"/>
      <c r="D73" s="95"/>
      <c r="E73" s="95"/>
      <c r="G73" s="94"/>
      <c r="H73" s="94"/>
      <c r="J73" s="44"/>
      <c r="K73" s="84"/>
      <c r="L73" s="4"/>
    </row>
    <row r="74" spans="1:12" x14ac:dyDescent="0.25">
      <c r="A74" s="96" t="s">
        <v>51</v>
      </c>
      <c r="B74" s="89"/>
      <c r="C74" s="93">
        <f>+I32</f>
        <v>0</v>
      </c>
      <c r="D74" s="95">
        <v>0</v>
      </c>
      <c r="E74" s="97">
        <f>MAX((C74-D74),0)</f>
        <v>0</v>
      </c>
      <c r="G74" s="94"/>
      <c r="H74" s="94"/>
      <c r="J74" s="44"/>
      <c r="K74" s="84"/>
      <c r="L74" s="4"/>
    </row>
    <row r="75" spans="1:12" x14ac:dyDescent="0.25">
      <c r="A75" s="98" t="s">
        <v>52</v>
      </c>
      <c r="B75" s="21"/>
      <c r="C75" s="21"/>
      <c r="D75" s="99">
        <f>+A70*D70+A71*D71+A72*D72+D74+D73</f>
        <v>0</v>
      </c>
      <c r="E75" s="100">
        <f>SUM(E70:E74)</f>
        <v>0</v>
      </c>
      <c r="G75" s="101"/>
      <c r="H75" s="101"/>
      <c r="J75" s="101"/>
      <c r="K75" s="84"/>
      <c r="L75" s="4"/>
    </row>
    <row r="76" spans="1:12" x14ac:dyDescent="0.25">
      <c r="A76" s="7"/>
      <c r="B76" s="8"/>
      <c r="C76" s="8"/>
      <c r="D76" s="8"/>
      <c r="E76" s="8"/>
      <c r="F76" s="8"/>
      <c r="G76" s="8"/>
      <c r="H76" s="8"/>
      <c r="I76" s="44"/>
      <c r="J76" s="102"/>
      <c r="K76" s="3"/>
      <c r="L76" s="4"/>
    </row>
    <row r="77" spans="1:12" x14ac:dyDescent="0.25">
      <c r="A77" s="7"/>
      <c r="B77" s="8"/>
      <c r="C77" s="8"/>
      <c r="D77" s="8"/>
      <c r="E77" s="8"/>
      <c r="F77" s="8"/>
      <c r="G77" s="8"/>
      <c r="H77" s="8"/>
      <c r="I77" s="44"/>
      <c r="J77" s="102"/>
      <c r="K77" s="3"/>
      <c r="L77" s="4"/>
    </row>
    <row r="78" spans="1:12" ht="13.8" x14ac:dyDescent="0.25">
      <c r="A78" s="16" t="s">
        <v>53</v>
      </c>
      <c r="B78" s="3"/>
      <c r="C78" s="3"/>
      <c r="D78" s="3"/>
      <c r="E78" s="3"/>
      <c r="F78" s="44"/>
      <c r="G78" s="44"/>
      <c r="H78" s="44"/>
      <c r="I78" s="44"/>
      <c r="J78" s="102"/>
      <c r="K78" s="3"/>
      <c r="L78" s="4"/>
    </row>
    <row r="79" spans="1:12" x14ac:dyDescent="0.25">
      <c r="A79" s="14" t="s">
        <v>54</v>
      </c>
      <c r="B79" s="15" t="s">
        <v>4</v>
      </c>
      <c r="C79" s="15"/>
      <c r="D79" s="15"/>
      <c r="E79" s="103">
        <f>+I24+I33+I57+I66</f>
        <v>0</v>
      </c>
      <c r="J79" s="102"/>
      <c r="K79" s="3"/>
      <c r="L79" s="4"/>
    </row>
    <row r="80" spans="1:12" x14ac:dyDescent="0.25">
      <c r="A80" s="7" t="s">
        <v>55</v>
      </c>
      <c r="B80" s="8"/>
      <c r="C80" s="8"/>
      <c r="D80" s="8"/>
      <c r="E80" s="104">
        <f>-D75</f>
        <v>0</v>
      </c>
      <c r="J80" s="102"/>
      <c r="K80" s="3"/>
      <c r="L80" s="4"/>
    </row>
    <row r="81" spans="1:12" x14ac:dyDescent="0.25">
      <c r="A81" s="7" t="s">
        <v>56</v>
      </c>
      <c r="B81" s="8"/>
      <c r="C81" s="8"/>
      <c r="D81" s="8"/>
      <c r="E81" s="105">
        <v>0</v>
      </c>
      <c r="J81" s="102"/>
      <c r="K81" s="3"/>
      <c r="L81" s="4"/>
    </row>
    <row r="82" spans="1:12" x14ac:dyDescent="0.25">
      <c r="A82" s="106" t="s">
        <v>57</v>
      </c>
      <c r="B82" s="107"/>
      <c r="C82" s="107"/>
      <c r="D82" s="107"/>
      <c r="E82" s="108">
        <v>0</v>
      </c>
      <c r="J82" s="102"/>
      <c r="K82" s="3"/>
      <c r="L82" s="4"/>
    </row>
    <row r="83" spans="1:12" x14ac:dyDescent="0.25">
      <c r="A83" s="109" t="s">
        <v>58</v>
      </c>
      <c r="B83" s="6"/>
      <c r="C83" s="6"/>
      <c r="D83" s="6"/>
      <c r="E83" s="100">
        <f>SUM(E79:E82)</f>
        <v>0</v>
      </c>
      <c r="G83" s="3" t="s">
        <v>59</v>
      </c>
      <c r="H83" s="3"/>
      <c r="K83" s="3"/>
      <c r="L83" s="4"/>
    </row>
    <row r="84" spans="1:12" x14ac:dyDescent="0.25">
      <c r="A84" s="7"/>
      <c r="B84" s="8"/>
      <c r="C84" s="8"/>
      <c r="D84" s="8"/>
      <c r="E84" s="44"/>
      <c r="F84" s="44"/>
      <c r="G84" s="40" t="s">
        <v>60</v>
      </c>
      <c r="H84" s="40"/>
      <c r="K84" s="3"/>
      <c r="L84" s="4"/>
    </row>
    <row r="85" spans="1:12" x14ac:dyDescent="0.25">
      <c r="A85" s="7"/>
      <c r="B85" s="8"/>
      <c r="C85" s="8"/>
      <c r="D85" s="44"/>
      <c r="E85" s="44"/>
      <c r="F85" s="44"/>
      <c r="K85" s="3"/>
      <c r="L85" s="4"/>
    </row>
    <row r="86" spans="1:12" ht="13.8" x14ac:dyDescent="0.25">
      <c r="A86" s="16" t="s">
        <v>61</v>
      </c>
      <c r="B86" s="8"/>
      <c r="C86" s="8"/>
      <c r="D86" s="8"/>
      <c r="E86" s="8"/>
      <c r="F86" s="8"/>
      <c r="K86" s="94"/>
      <c r="L86" s="4"/>
    </row>
    <row r="87" spans="1:12" x14ac:dyDescent="0.25">
      <c r="A87" s="110"/>
      <c r="B87" s="111"/>
      <c r="C87" s="112" t="s">
        <v>62</v>
      </c>
      <c r="D87" s="113" t="s">
        <v>63</v>
      </c>
      <c r="E87" s="114" t="s">
        <v>64</v>
      </c>
      <c r="K87" s="94"/>
      <c r="L87" s="4"/>
    </row>
    <row r="88" spans="1:12" x14ac:dyDescent="0.25">
      <c r="A88" s="2" t="s">
        <v>65</v>
      </c>
      <c r="B88" s="115"/>
      <c r="C88" s="116">
        <f>-E79-E80</f>
        <v>0</v>
      </c>
      <c r="D88" s="117">
        <f>SUM(D89:D95)</f>
        <v>0</v>
      </c>
      <c r="E88" s="117">
        <f>SUM(E89:E95)</f>
        <v>0</v>
      </c>
      <c r="G88" s="148" t="s">
        <v>4</v>
      </c>
      <c r="H88" s="3" t="s">
        <v>66</v>
      </c>
      <c r="L88" s="4"/>
    </row>
    <row r="89" spans="1:12" x14ac:dyDescent="0.25">
      <c r="A89" s="2" t="s">
        <v>67</v>
      </c>
      <c r="B89" s="115"/>
      <c r="C89" s="118">
        <f>+I24</f>
        <v>0</v>
      </c>
      <c r="D89" s="119">
        <f>+L24</f>
        <v>0</v>
      </c>
      <c r="E89" s="119">
        <f t="shared" ref="E89:E95" si="1">+C89-D89</f>
        <v>0</v>
      </c>
      <c r="G89" s="120"/>
      <c r="H89" s="3" t="s">
        <v>60</v>
      </c>
      <c r="L89" s="4"/>
    </row>
    <row r="90" spans="1:12" x14ac:dyDescent="0.25">
      <c r="A90" s="2" t="s">
        <v>68</v>
      </c>
      <c r="B90" s="115"/>
      <c r="C90" s="118">
        <f>+I33</f>
        <v>0</v>
      </c>
      <c r="D90" s="119">
        <f>+L33</f>
        <v>0</v>
      </c>
      <c r="E90" s="119">
        <f t="shared" si="1"/>
        <v>0</v>
      </c>
      <c r="G90" s="120"/>
      <c r="H90" s="120"/>
      <c r="L90" s="4"/>
    </row>
    <row r="91" spans="1:12" x14ac:dyDescent="0.25">
      <c r="A91" s="2" t="s">
        <v>69</v>
      </c>
      <c r="B91" s="115"/>
      <c r="C91" s="118">
        <f>+I57</f>
        <v>0</v>
      </c>
      <c r="D91" s="119">
        <f>+L57</f>
        <v>0</v>
      </c>
      <c r="E91" s="119">
        <f t="shared" si="1"/>
        <v>0</v>
      </c>
      <c r="G91" s="120"/>
      <c r="H91" s="120"/>
      <c r="L91" s="4"/>
    </row>
    <row r="92" spans="1:12" x14ac:dyDescent="0.25">
      <c r="A92" s="2" t="s">
        <v>70</v>
      </c>
      <c r="B92" s="115"/>
      <c r="C92" s="118">
        <f>+I66</f>
        <v>0</v>
      </c>
      <c r="D92" s="119">
        <f>+L66</f>
        <v>0</v>
      </c>
      <c r="E92" s="119">
        <f t="shared" si="1"/>
        <v>0</v>
      </c>
      <c r="G92" s="148"/>
      <c r="H92" s="1" t="s">
        <v>71</v>
      </c>
      <c r="L92" s="4"/>
    </row>
    <row r="93" spans="1:12" x14ac:dyDescent="0.25">
      <c r="A93" s="2" t="s">
        <v>72</v>
      </c>
      <c r="B93" s="115"/>
      <c r="C93" s="118">
        <f>E75</f>
        <v>0</v>
      </c>
      <c r="D93" s="118">
        <f>C93/1.19*0.19</f>
        <v>0</v>
      </c>
      <c r="E93" s="119">
        <f t="shared" si="1"/>
        <v>0</v>
      </c>
      <c r="H93" s="50" t="s">
        <v>73</v>
      </c>
      <c r="J93" s="188" t="s">
        <v>4</v>
      </c>
      <c r="K93" s="188"/>
      <c r="L93" s="188"/>
    </row>
    <row r="94" spans="1:12" x14ac:dyDescent="0.25">
      <c r="A94" s="7" t="s">
        <v>74</v>
      </c>
      <c r="B94" s="115"/>
      <c r="C94" s="118">
        <f>C93</f>
        <v>0</v>
      </c>
      <c r="D94" s="119">
        <v>0</v>
      </c>
      <c r="E94" s="119">
        <f t="shared" si="1"/>
        <v>0</v>
      </c>
      <c r="H94" s="50" t="s">
        <v>75</v>
      </c>
      <c r="J94" s="188" t="s">
        <v>4</v>
      </c>
      <c r="K94" s="188"/>
      <c r="L94" s="188"/>
    </row>
    <row r="95" spans="1:12" x14ac:dyDescent="0.25">
      <c r="A95" s="5" t="s">
        <v>76</v>
      </c>
      <c r="B95" s="121"/>
      <c r="C95" s="122">
        <f>+D75</f>
        <v>0</v>
      </c>
      <c r="D95" s="123">
        <v>0</v>
      </c>
      <c r="E95" s="123">
        <f t="shared" si="1"/>
        <v>0</v>
      </c>
      <c r="H95" s="50" t="s">
        <v>77</v>
      </c>
      <c r="J95" s="188" t="s">
        <v>4</v>
      </c>
      <c r="K95" s="188"/>
      <c r="L95" s="188"/>
    </row>
    <row r="96" spans="1:12" x14ac:dyDescent="0.25">
      <c r="A96" s="124"/>
      <c r="B96" s="125"/>
      <c r="C96" s="125"/>
      <c r="D96" s="125"/>
      <c r="E96" s="125"/>
      <c r="F96" s="125"/>
      <c r="G96" s="125"/>
      <c r="H96" s="125"/>
      <c r="I96" s="125"/>
      <c r="J96" s="125"/>
      <c r="K96" s="125"/>
      <c r="L96" s="121"/>
    </row>
  </sheetData>
  <mergeCells count="31">
    <mergeCell ref="G6:L8"/>
    <mergeCell ref="G9:L11"/>
    <mergeCell ref="G1:L5"/>
    <mergeCell ref="D27:E27"/>
    <mergeCell ref="A36:A38"/>
    <mergeCell ref="B36:B38"/>
    <mergeCell ref="C36:E37"/>
    <mergeCell ref="C12:L12"/>
    <mergeCell ref="C13:L13"/>
    <mergeCell ref="D14:D16"/>
    <mergeCell ref="E14:L14"/>
    <mergeCell ref="A20:D20"/>
    <mergeCell ref="A21:D21"/>
    <mergeCell ref="A22:D22"/>
    <mergeCell ref="A23:D23"/>
    <mergeCell ref="A26:F26"/>
    <mergeCell ref="A40:F40"/>
    <mergeCell ref="A43:F43"/>
    <mergeCell ref="A47:F47"/>
    <mergeCell ref="J95:L95"/>
    <mergeCell ref="A54:B54"/>
    <mergeCell ref="A55:B55"/>
    <mergeCell ref="A56:B56"/>
    <mergeCell ref="A60:B60"/>
    <mergeCell ref="A61:B61"/>
    <mergeCell ref="A62:B62"/>
    <mergeCell ref="A63:B63"/>
    <mergeCell ref="A64:B64"/>
    <mergeCell ref="A65:B65"/>
    <mergeCell ref="J93:L93"/>
    <mergeCell ref="J94:L94"/>
  </mergeCells>
  <pageMargins left="0.78740157480314965" right="0.59055118110236227" top="0.51181102362204722" bottom="0.51181102362204722" header="0.51181102362204722" footer="0.51181102362204722"/>
  <pageSetup paperSize="9" scale="66" firstPageNumber="0" orientation="portrait" horizontalDpi="300" verticalDpi="300" r:id="rId1"/>
  <headerFooter alignWithMargins="0">
    <oddHeader>&amp;L
&amp;R&amp;G</oddHeader>
    <oddFooter xml:space="preserve">&amp;R&amp;"Calibri,Standard"&amp;8ETL-Vordruck 205578-12/18   *   Stand: 30.12.2018 </oddFooter>
  </headerFooter>
  <drawing r:id="rId2"/>
  <legacy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selection activeCell="G6" sqref="G6"/>
    </sheetView>
  </sheetViews>
  <sheetFormatPr baseColWidth="10" defaultRowHeight="13.2" x14ac:dyDescent="0.25"/>
  <cols>
    <col min="2" max="7" width="22.44140625" customWidth="1"/>
  </cols>
  <sheetData>
    <row r="1" spans="1:7" ht="13.8" x14ac:dyDescent="0.25">
      <c r="A1" s="156" t="s">
        <v>323</v>
      </c>
      <c r="B1" s="157"/>
      <c r="C1" s="157"/>
      <c r="D1" s="157"/>
      <c r="E1" s="157"/>
      <c r="F1" s="157"/>
      <c r="G1" s="158"/>
    </row>
    <row r="2" spans="1:7" ht="14.4" thickBot="1" x14ac:dyDescent="0.3">
      <c r="A2" s="159"/>
      <c r="B2" s="160"/>
      <c r="C2" s="160"/>
      <c r="D2" s="160"/>
      <c r="E2" s="160"/>
      <c r="F2" s="160"/>
      <c r="G2" s="161"/>
    </row>
    <row r="3" spans="1:7" ht="13.8" x14ac:dyDescent="0.25">
      <c r="A3" s="156"/>
      <c r="B3" s="162"/>
      <c r="C3" s="157"/>
      <c r="D3" s="162"/>
      <c r="E3" s="157"/>
      <c r="F3" s="156"/>
      <c r="G3" s="158"/>
    </row>
    <row r="4" spans="1:7" ht="13.8" x14ac:dyDescent="0.25">
      <c r="A4" s="163" t="s">
        <v>324</v>
      </c>
      <c r="B4" s="164" t="s">
        <v>325</v>
      </c>
      <c r="C4" s="165" t="s">
        <v>326</v>
      </c>
      <c r="D4" s="164" t="s">
        <v>327</v>
      </c>
      <c r="E4" s="165" t="s">
        <v>328</v>
      </c>
      <c r="F4" s="199" t="s">
        <v>329</v>
      </c>
      <c r="G4" s="200"/>
    </row>
    <row r="5" spans="1:7" ht="14.4" thickBot="1" x14ac:dyDescent="0.3">
      <c r="A5" s="159"/>
      <c r="B5" s="166"/>
      <c r="C5" s="160"/>
      <c r="D5" s="166"/>
      <c r="E5" s="160"/>
      <c r="F5" s="163" t="s">
        <v>330</v>
      </c>
      <c r="G5" s="167" t="s">
        <v>334</v>
      </c>
    </row>
    <row r="6" spans="1:7" ht="13.8" x14ac:dyDescent="0.25">
      <c r="A6" s="168"/>
      <c r="B6" s="169"/>
      <c r="C6" s="169"/>
      <c r="D6" s="169"/>
      <c r="E6" s="170"/>
      <c r="F6" s="168"/>
      <c r="G6" s="171"/>
    </row>
    <row r="7" spans="1:7" ht="13.8" x14ac:dyDescent="0.25">
      <c r="A7" s="172"/>
      <c r="B7" s="173"/>
      <c r="C7" s="173"/>
      <c r="D7" s="173"/>
      <c r="E7" s="174"/>
      <c r="F7" s="172"/>
      <c r="G7" s="175"/>
    </row>
    <row r="8" spans="1:7" ht="13.8" x14ac:dyDescent="0.25">
      <c r="A8" s="172"/>
      <c r="B8" s="173"/>
      <c r="C8" s="173"/>
      <c r="D8" s="173"/>
      <c r="E8" s="174"/>
      <c r="F8" s="172"/>
      <c r="G8" s="175"/>
    </row>
    <row r="9" spans="1:7" ht="13.8" x14ac:dyDescent="0.25">
      <c r="A9" s="172"/>
      <c r="B9" s="173"/>
      <c r="C9" s="173"/>
      <c r="D9" s="173"/>
      <c r="E9" s="174"/>
      <c r="F9" s="172"/>
      <c r="G9" s="175"/>
    </row>
    <row r="10" spans="1:7" ht="13.8" x14ac:dyDescent="0.25">
      <c r="A10" s="172"/>
      <c r="B10" s="173"/>
      <c r="C10" s="173"/>
      <c r="D10" s="173"/>
      <c r="E10" s="174"/>
      <c r="F10" s="172"/>
      <c r="G10" s="175"/>
    </row>
    <row r="11" spans="1:7" ht="13.8" x14ac:dyDescent="0.25">
      <c r="A11" s="172"/>
      <c r="B11" s="173"/>
      <c r="C11" s="173"/>
      <c r="D11" s="173"/>
      <c r="E11" s="174"/>
      <c r="F11" s="172"/>
      <c r="G11" s="175"/>
    </row>
    <row r="12" spans="1:7" ht="13.8" x14ac:dyDescent="0.25">
      <c r="A12" s="172"/>
      <c r="B12" s="173"/>
      <c r="C12" s="173"/>
      <c r="D12" s="173"/>
      <c r="E12" s="174"/>
      <c r="F12" s="172"/>
      <c r="G12" s="175"/>
    </row>
    <row r="13" spans="1:7" ht="13.8" x14ac:dyDescent="0.25">
      <c r="A13" s="172"/>
      <c r="B13" s="173"/>
      <c r="C13" s="173"/>
      <c r="D13" s="173"/>
      <c r="E13" s="174"/>
      <c r="F13" s="172"/>
      <c r="G13" s="175"/>
    </row>
    <row r="14" spans="1:7" ht="13.8" x14ac:dyDescent="0.25">
      <c r="A14" s="172"/>
      <c r="B14" s="173"/>
      <c r="C14" s="173"/>
      <c r="D14" s="173"/>
      <c r="E14" s="174"/>
      <c r="F14" s="172"/>
      <c r="G14" s="175"/>
    </row>
    <row r="15" spans="1:7" ht="13.8" x14ac:dyDescent="0.25">
      <c r="A15" s="172"/>
      <c r="B15" s="173"/>
      <c r="C15" s="173"/>
      <c r="D15" s="173"/>
      <c r="E15" s="174"/>
      <c r="F15" s="172"/>
      <c r="G15" s="175"/>
    </row>
    <row r="16" spans="1:7" ht="13.8" x14ac:dyDescent="0.25">
      <c r="A16" s="172"/>
      <c r="B16" s="173"/>
      <c r="C16" s="173"/>
      <c r="D16" s="173"/>
      <c r="E16" s="174"/>
      <c r="F16" s="172"/>
      <c r="G16" s="175"/>
    </row>
    <row r="17" spans="1:7" ht="13.8" x14ac:dyDescent="0.25">
      <c r="A17" s="172"/>
      <c r="B17" s="173"/>
      <c r="C17" s="173"/>
      <c r="D17" s="173"/>
      <c r="E17" s="174"/>
      <c r="F17" s="172"/>
      <c r="G17" s="175"/>
    </row>
    <row r="18" spans="1:7" ht="13.8" x14ac:dyDescent="0.25">
      <c r="A18" s="172"/>
      <c r="B18" s="173"/>
      <c r="C18" s="173"/>
      <c r="D18" s="173"/>
      <c r="E18" s="174"/>
      <c r="F18" s="172"/>
      <c r="G18" s="175"/>
    </row>
    <row r="19" spans="1:7" ht="13.8" x14ac:dyDescent="0.25">
      <c r="A19" s="172"/>
      <c r="B19" s="173"/>
      <c r="C19" s="173"/>
      <c r="D19" s="173"/>
      <c r="E19" s="174"/>
      <c r="F19" s="172"/>
      <c r="G19" s="175"/>
    </row>
    <row r="20" spans="1:7" ht="13.8" x14ac:dyDescent="0.25">
      <c r="A20" s="172"/>
      <c r="B20" s="173"/>
      <c r="C20" s="173"/>
      <c r="D20" s="173"/>
      <c r="E20" s="174"/>
      <c r="F20" s="172"/>
      <c r="G20" s="175"/>
    </row>
    <row r="21" spans="1:7" ht="13.8" x14ac:dyDescent="0.25">
      <c r="A21" s="172"/>
      <c r="B21" s="173"/>
      <c r="C21" s="173"/>
      <c r="D21" s="173"/>
      <c r="E21" s="174"/>
      <c r="F21" s="172"/>
      <c r="G21" s="175"/>
    </row>
    <row r="22" spans="1:7" ht="13.8" x14ac:dyDescent="0.25">
      <c r="A22" s="172"/>
      <c r="B22" s="173"/>
      <c r="C22" s="173"/>
      <c r="D22" s="173"/>
      <c r="E22" s="174"/>
      <c r="F22" s="172"/>
      <c r="G22" s="175"/>
    </row>
    <row r="23" spans="1:7" ht="13.8" x14ac:dyDescent="0.25">
      <c r="A23" s="172"/>
      <c r="B23" s="173"/>
      <c r="C23" s="173"/>
      <c r="D23" s="173"/>
      <c r="E23" s="174"/>
      <c r="F23" s="172"/>
      <c r="G23" s="175"/>
    </row>
    <row r="24" spans="1:7" ht="13.8" x14ac:dyDescent="0.25">
      <c r="A24" s="172"/>
      <c r="B24" s="173"/>
      <c r="C24" s="173"/>
      <c r="D24" s="173"/>
      <c r="E24" s="174"/>
      <c r="F24" s="172"/>
      <c r="G24" s="175"/>
    </row>
    <row r="25" spans="1:7" ht="13.8" x14ac:dyDescent="0.25">
      <c r="A25" s="172"/>
      <c r="B25" s="173"/>
      <c r="C25" s="173"/>
      <c r="D25" s="173"/>
      <c r="E25" s="174"/>
      <c r="F25" s="172"/>
      <c r="G25" s="175"/>
    </row>
    <row r="26" spans="1:7" ht="13.8" x14ac:dyDescent="0.25">
      <c r="A26" s="172"/>
      <c r="B26" s="173"/>
      <c r="C26" s="173"/>
      <c r="D26" s="173"/>
      <c r="E26" s="174"/>
      <c r="F26" s="172"/>
      <c r="G26" s="175"/>
    </row>
    <row r="27" spans="1:7" ht="13.8" x14ac:dyDescent="0.25">
      <c r="A27" s="172"/>
      <c r="B27" s="173"/>
      <c r="C27" s="173"/>
      <c r="D27" s="173"/>
      <c r="E27" s="174"/>
      <c r="F27" s="172"/>
      <c r="G27" s="175"/>
    </row>
    <row r="28" spans="1:7" ht="13.8" x14ac:dyDescent="0.25">
      <c r="A28" s="172"/>
      <c r="B28" s="173"/>
      <c r="C28" s="173"/>
      <c r="D28" s="173"/>
      <c r="E28" s="174"/>
      <c r="F28" s="172"/>
      <c r="G28" s="175"/>
    </row>
    <row r="29" spans="1:7" ht="13.8" x14ac:dyDescent="0.25">
      <c r="A29" s="172"/>
      <c r="B29" s="173"/>
      <c r="C29" s="173"/>
      <c r="D29" s="173"/>
      <c r="E29" s="174"/>
      <c r="F29" s="172"/>
      <c r="G29" s="175"/>
    </row>
    <row r="30" spans="1:7" ht="13.8" x14ac:dyDescent="0.25">
      <c r="A30" s="172"/>
      <c r="B30" s="173"/>
      <c r="C30" s="173"/>
      <c r="D30" s="173"/>
      <c r="E30" s="174"/>
      <c r="F30" s="172"/>
      <c r="G30" s="175"/>
    </row>
    <row r="31" spans="1:7" ht="13.8" x14ac:dyDescent="0.25">
      <c r="A31" s="172"/>
      <c r="B31" s="173"/>
      <c r="C31" s="173"/>
      <c r="D31" s="173"/>
      <c r="E31" s="174"/>
      <c r="F31" s="172"/>
      <c r="G31" s="175"/>
    </row>
    <row r="32" spans="1:7" ht="13.8" x14ac:dyDescent="0.25">
      <c r="A32" s="172"/>
      <c r="B32" s="173"/>
      <c r="C32" s="173"/>
      <c r="D32" s="173"/>
      <c r="E32" s="174"/>
      <c r="F32" s="172"/>
      <c r="G32" s="175"/>
    </row>
    <row r="33" spans="1:7" ht="13.8" x14ac:dyDescent="0.25">
      <c r="A33" s="172"/>
      <c r="B33" s="173"/>
      <c r="C33" s="173"/>
      <c r="D33" s="173"/>
      <c r="E33" s="174"/>
      <c r="F33" s="172"/>
      <c r="G33" s="175"/>
    </row>
    <row r="34" spans="1:7" ht="13.8" x14ac:dyDescent="0.25">
      <c r="A34" s="172"/>
      <c r="B34" s="173"/>
      <c r="C34" s="173"/>
      <c r="D34" s="173"/>
      <c r="E34" s="174"/>
      <c r="F34" s="172"/>
      <c r="G34" s="175"/>
    </row>
    <row r="35" spans="1:7" ht="13.8" x14ac:dyDescent="0.25">
      <c r="A35" s="172"/>
      <c r="B35" s="173"/>
      <c r="C35" s="173"/>
      <c r="D35" s="173"/>
      <c r="E35" s="174"/>
      <c r="F35" s="172"/>
      <c r="G35" s="175"/>
    </row>
    <row r="36" spans="1:7" ht="13.8" x14ac:dyDescent="0.25">
      <c r="A36" s="172"/>
      <c r="B36" s="173"/>
      <c r="C36" s="173"/>
      <c r="D36" s="173"/>
      <c r="E36" s="174"/>
      <c r="F36" s="172"/>
      <c r="G36" s="175"/>
    </row>
    <row r="37" spans="1:7" ht="13.8" x14ac:dyDescent="0.25">
      <c r="A37" s="172"/>
      <c r="B37" s="173"/>
      <c r="C37" s="173"/>
      <c r="D37" s="173"/>
      <c r="E37" s="174"/>
      <c r="F37" s="172"/>
      <c r="G37" s="175"/>
    </row>
    <row r="38" spans="1:7" ht="13.8" x14ac:dyDescent="0.25">
      <c r="A38" s="172"/>
      <c r="B38" s="173"/>
      <c r="C38" s="173"/>
      <c r="D38" s="173"/>
      <c r="E38" s="174"/>
      <c r="F38" s="172"/>
      <c r="G38" s="175"/>
    </row>
    <row r="39" spans="1:7" ht="13.8" x14ac:dyDescent="0.25">
      <c r="A39" s="172"/>
      <c r="B39" s="173"/>
      <c r="C39" s="173"/>
      <c r="D39" s="173"/>
      <c r="E39" s="174"/>
      <c r="F39" s="172"/>
      <c r="G39" s="175"/>
    </row>
    <row r="40" spans="1:7" ht="13.8" x14ac:dyDescent="0.25">
      <c r="A40" s="172"/>
      <c r="B40" s="173"/>
      <c r="C40" s="173"/>
      <c r="D40" s="173"/>
      <c r="E40" s="174"/>
      <c r="F40" s="172"/>
      <c r="G40" s="175"/>
    </row>
    <row r="41" spans="1:7" ht="13.8" x14ac:dyDescent="0.25">
      <c r="A41" s="172"/>
      <c r="B41" s="173"/>
      <c r="C41" s="173"/>
      <c r="D41" s="173"/>
      <c r="E41" s="174"/>
      <c r="F41" s="172"/>
      <c r="G41" s="175"/>
    </row>
    <row r="42" spans="1:7" ht="13.8" x14ac:dyDescent="0.25">
      <c r="A42" s="172"/>
      <c r="B42" s="173"/>
      <c r="C42" s="173"/>
      <c r="D42" s="173"/>
      <c r="E42" s="174"/>
      <c r="F42" s="172"/>
      <c r="G42" s="175"/>
    </row>
    <row r="43" spans="1:7" ht="13.8" x14ac:dyDescent="0.25">
      <c r="A43" s="172"/>
      <c r="B43" s="173"/>
      <c r="C43" s="173"/>
      <c r="D43" s="173"/>
      <c r="E43" s="174"/>
      <c r="F43" s="172"/>
      <c r="G43" s="175"/>
    </row>
    <row r="44" spans="1:7" ht="13.8" x14ac:dyDescent="0.25">
      <c r="A44" s="172"/>
      <c r="B44" s="173"/>
      <c r="C44" s="173"/>
      <c r="D44" s="173"/>
      <c r="E44" s="174"/>
      <c r="F44" s="172"/>
      <c r="G44" s="175"/>
    </row>
    <row r="45" spans="1:7" ht="13.8" x14ac:dyDescent="0.25">
      <c r="A45" s="172"/>
      <c r="B45" s="173"/>
      <c r="C45" s="173"/>
      <c r="D45" s="173"/>
      <c r="E45" s="174"/>
      <c r="F45" s="172"/>
      <c r="G45" s="175"/>
    </row>
    <row r="46" spans="1:7" ht="13.8" x14ac:dyDescent="0.25">
      <c r="A46" s="176"/>
      <c r="B46" s="177"/>
      <c r="C46" s="177"/>
      <c r="D46" s="177"/>
      <c r="E46" s="178"/>
      <c r="F46" s="176"/>
      <c r="G46" s="179"/>
    </row>
    <row r="47" spans="1:7" ht="13.8" x14ac:dyDescent="0.25">
      <c r="A47" s="176"/>
      <c r="B47" s="177"/>
      <c r="C47" s="177"/>
      <c r="D47" s="177"/>
      <c r="E47" s="178"/>
      <c r="F47" s="176"/>
      <c r="G47" s="179"/>
    </row>
    <row r="48" spans="1:7" ht="13.8" x14ac:dyDescent="0.25">
      <c r="A48" s="176"/>
      <c r="B48" s="177"/>
      <c r="C48" s="177"/>
      <c r="D48" s="177"/>
      <c r="E48" s="178"/>
      <c r="F48" s="176"/>
      <c r="G48" s="179"/>
    </row>
    <row r="49" spans="1:7" ht="13.8" x14ac:dyDescent="0.25">
      <c r="A49" s="176"/>
      <c r="B49" s="177"/>
      <c r="C49" s="177"/>
      <c r="D49" s="177"/>
      <c r="E49" s="178"/>
      <c r="F49" s="176"/>
      <c r="G49" s="179"/>
    </row>
    <row r="50" spans="1:7" ht="13.8" x14ac:dyDescent="0.25">
      <c r="A50" s="176"/>
      <c r="B50" s="177"/>
      <c r="C50" s="177"/>
      <c r="D50" s="177"/>
      <c r="E50" s="178"/>
      <c r="F50" s="176"/>
      <c r="G50" s="179"/>
    </row>
    <row r="51" spans="1:7" ht="13.8" x14ac:dyDescent="0.25">
      <c r="A51" s="176"/>
      <c r="B51" s="177"/>
      <c r="C51" s="177"/>
      <c r="D51" s="177"/>
      <c r="E51" s="178"/>
      <c r="F51" s="176"/>
      <c r="G51" s="179"/>
    </row>
    <row r="52" spans="1:7" ht="13.8" x14ac:dyDescent="0.25">
      <c r="A52" s="176"/>
      <c r="B52" s="177"/>
      <c r="C52" s="177"/>
      <c r="D52" s="177"/>
      <c r="E52" s="178"/>
      <c r="F52" s="176"/>
      <c r="G52" s="179"/>
    </row>
    <row r="53" spans="1:7" ht="13.8" x14ac:dyDescent="0.25">
      <c r="A53" s="176"/>
      <c r="B53" s="177"/>
      <c r="C53" s="177"/>
      <c r="D53" s="177"/>
      <c r="E53" s="178"/>
      <c r="F53" s="176"/>
      <c r="G53" s="179"/>
    </row>
    <row r="54" spans="1:7" ht="14.4" thickBot="1" x14ac:dyDescent="0.3">
      <c r="A54" s="180"/>
      <c r="B54" s="181"/>
      <c r="C54" s="181"/>
      <c r="D54" s="181"/>
      <c r="E54" s="182"/>
      <c r="F54" s="180"/>
      <c r="G54" s="183"/>
    </row>
    <row r="55" spans="1:7" ht="13.8" x14ac:dyDescent="0.25">
      <c r="A55" s="201" t="s">
        <v>331</v>
      </c>
      <c r="B55" s="202"/>
      <c r="C55" s="202"/>
      <c r="D55" s="202"/>
      <c r="E55" s="202"/>
      <c r="F55" s="202"/>
      <c r="G55" s="203"/>
    </row>
    <row r="56" spans="1:7" ht="13.8" x14ac:dyDescent="0.25">
      <c r="A56" s="204" t="s">
        <v>332</v>
      </c>
      <c r="B56" s="205"/>
      <c r="C56" s="205"/>
      <c r="D56" s="205"/>
      <c r="E56" s="205"/>
      <c r="F56" s="205"/>
      <c r="G56" s="206"/>
    </row>
    <row r="57" spans="1:7" ht="13.8" x14ac:dyDescent="0.25">
      <c r="A57" s="204" t="s">
        <v>333</v>
      </c>
      <c r="B57" s="205"/>
      <c r="C57" s="205"/>
      <c r="D57" s="205"/>
      <c r="E57" s="205"/>
      <c r="F57" s="205"/>
      <c r="G57" s="206"/>
    </row>
    <row r="58" spans="1:7" ht="14.4" thickBot="1" x14ac:dyDescent="0.3">
      <c r="A58" s="184"/>
      <c r="B58" s="185"/>
      <c r="C58" s="185"/>
      <c r="D58" s="185"/>
      <c r="E58" s="185"/>
      <c r="F58" s="185"/>
      <c r="G58" s="186"/>
    </row>
  </sheetData>
  <mergeCells count="4">
    <mergeCell ref="F4:G4"/>
    <mergeCell ref="A55:G55"/>
    <mergeCell ref="A56:G56"/>
    <mergeCell ref="A57:G57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8"/>
  <sheetViews>
    <sheetView zoomScale="160" zoomScaleNormal="160" workbookViewId="0">
      <selection activeCell="C18" sqref="C18"/>
    </sheetView>
  </sheetViews>
  <sheetFormatPr baseColWidth="10" defaultColWidth="10.88671875" defaultRowHeight="13.2" x14ac:dyDescent="0.25"/>
  <cols>
    <col min="1" max="1" width="10.5546875" style="126" customWidth="1"/>
    <col min="2" max="2" width="30.6640625" style="126" customWidth="1"/>
    <col min="3" max="3" width="10.44140625" style="126" customWidth="1"/>
    <col min="4" max="4" width="14.109375" style="126" customWidth="1"/>
    <col min="5" max="5" width="11.109375" style="126" customWidth="1"/>
    <col min="6" max="6" width="7" style="126" customWidth="1"/>
    <col min="7" max="8" width="10.88671875" style="126"/>
    <col min="9" max="9" width="11.109375" style="126" customWidth="1"/>
    <col min="10" max="10" width="11.33203125" style="126" customWidth="1"/>
    <col min="11" max="16384" width="10.88671875" style="126"/>
  </cols>
  <sheetData>
    <row r="1" spans="1:11" x14ac:dyDescent="0.25">
      <c r="A1" s="209" t="s">
        <v>322</v>
      </c>
      <c r="B1" s="210"/>
      <c r="C1" s="210"/>
      <c r="D1" s="210"/>
      <c r="E1" s="211"/>
    </row>
    <row r="2" spans="1:11" x14ac:dyDescent="0.25">
      <c r="A2" s="212"/>
      <c r="B2" s="212"/>
      <c r="C2" s="212"/>
      <c r="D2" s="212"/>
      <c r="E2" s="211"/>
    </row>
    <row r="4" spans="1:11" x14ac:dyDescent="0.25">
      <c r="B4" s="128" t="s">
        <v>4</v>
      </c>
      <c r="C4" s="128"/>
      <c r="D4" s="128"/>
      <c r="E4" s="128"/>
    </row>
    <row r="5" spans="1:11" ht="27" customHeight="1" x14ac:dyDescent="0.25">
      <c r="A5" s="207" t="s">
        <v>80</v>
      </c>
      <c r="B5" s="207"/>
      <c r="C5" s="207"/>
      <c r="D5" s="207"/>
      <c r="E5" s="207"/>
    </row>
    <row r="7" spans="1:11" ht="12.75" customHeight="1" x14ac:dyDescent="0.25">
      <c r="A7" s="208" t="s">
        <v>81</v>
      </c>
      <c r="B7" s="132" t="s">
        <v>82</v>
      </c>
      <c r="C7" s="133"/>
      <c r="D7" s="133" t="s">
        <v>83</v>
      </c>
      <c r="E7" s="134" t="s">
        <v>84</v>
      </c>
      <c r="G7" s="127" t="s">
        <v>78</v>
      </c>
    </row>
    <row r="8" spans="1:11" x14ac:dyDescent="0.25">
      <c r="A8" s="208"/>
      <c r="B8" s="135"/>
      <c r="C8" s="136" t="s">
        <v>85</v>
      </c>
      <c r="D8" s="136" t="s">
        <v>86</v>
      </c>
      <c r="E8" s="137" t="s">
        <v>87</v>
      </c>
    </row>
    <row r="9" spans="1:11" x14ac:dyDescent="0.25">
      <c r="A9" s="208"/>
      <c r="B9" s="138"/>
      <c r="C9" s="139" t="s">
        <v>88</v>
      </c>
      <c r="D9" s="139" t="s">
        <v>89</v>
      </c>
      <c r="E9" s="140" t="s">
        <v>90</v>
      </c>
      <c r="G9" s="129"/>
      <c r="H9" s="130" t="s">
        <v>31</v>
      </c>
      <c r="I9" s="130" t="s">
        <v>32</v>
      </c>
      <c r="J9" s="130" t="s">
        <v>33</v>
      </c>
      <c r="K9" s="130" t="s">
        <v>79</v>
      </c>
    </row>
    <row r="10" spans="1:11" x14ac:dyDescent="0.25">
      <c r="D10" s="149" t="s">
        <v>319</v>
      </c>
      <c r="G10" s="129">
        <v>2009</v>
      </c>
      <c r="H10" s="131">
        <v>1.53</v>
      </c>
      <c r="I10" s="131">
        <v>2.73</v>
      </c>
      <c r="J10" s="131">
        <v>2.73</v>
      </c>
      <c r="K10" s="131">
        <f t="shared" ref="K10:K17" si="0">SUM(H10:J10)</f>
        <v>6.99</v>
      </c>
    </row>
    <row r="11" spans="1:11" x14ac:dyDescent="0.25">
      <c r="A11" s="141">
        <v>1</v>
      </c>
      <c r="B11" s="142" t="s">
        <v>91</v>
      </c>
      <c r="C11" s="145">
        <v>28</v>
      </c>
      <c r="D11" s="145">
        <v>14</v>
      </c>
      <c r="E11" s="145">
        <v>20</v>
      </c>
      <c r="G11" s="129">
        <v>2010</v>
      </c>
      <c r="H11" s="131">
        <v>1.57</v>
      </c>
      <c r="I11" s="131">
        <v>2.8</v>
      </c>
      <c r="J11" s="131">
        <v>2.8</v>
      </c>
      <c r="K11" s="131">
        <f t="shared" si="0"/>
        <v>7.17</v>
      </c>
    </row>
    <row r="12" spans="1:11" x14ac:dyDescent="0.25">
      <c r="A12" s="141">
        <f t="shared" ref="A12:A75" si="1">A11+1</f>
        <v>2</v>
      </c>
      <c r="B12" s="143" t="s">
        <v>92</v>
      </c>
      <c r="C12" s="144">
        <v>30</v>
      </c>
      <c r="D12" s="144">
        <v>20</v>
      </c>
      <c r="E12" s="144">
        <v>95</v>
      </c>
      <c r="G12" s="129">
        <v>2011</v>
      </c>
      <c r="H12" s="131">
        <v>1.57</v>
      </c>
      <c r="I12" s="131">
        <v>2.83</v>
      </c>
      <c r="J12" s="131">
        <v>2.83</v>
      </c>
      <c r="K12" s="131">
        <f t="shared" si="0"/>
        <v>7.23</v>
      </c>
    </row>
    <row r="13" spans="1:11" x14ac:dyDescent="0.25">
      <c r="A13" s="141">
        <f t="shared" si="1"/>
        <v>3</v>
      </c>
      <c r="B13" s="143" t="s">
        <v>93</v>
      </c>
      <c r="C13" s="144">
        <v>41</v>
      </c>
      <c r="D13" s="144">
        <v>28</v>
      </c>
      <c r="E13" s="144">
        <v>125</v>
      </c>
      <c r="G13" s="129">
        <v>2012</v>
      </c>
      <c r="H13" s="131">
        <v>1.57</v>
      </c>
      <c r="I13" s="131">
        <v>2.87</v>
      </c>
      <c r="J13" s="131">
        <v>2.87</v>
      </c>
      <c r="K13" s="131">
        <f t="shared" si="0"/>
        <v>7.3100000000000005</v>
      </c>
    </row>
    <row r="14" spans="1:11" x14ac:dyDescent="0.25">
      <c r="A14" s="141">
        <f t="shared" si="1"/>
        <v>4</v>
      </c>
      <c r="B14" s="143" t="s">
        <v>94</v>
      </c>
      <c r="C14" s="144">
        <v>39</v>
      </c>
      <c r="D14" s="144">
        <v>26</v>
      </c>
      <c r="E14" s="144">
        <v>130</v>
      </c>
      <c r="G14" s="129">
        <v>2013</v>
      </c>
      <c r="H14" s="131">
        <v>1.6</v>
      </c>
      <c r="I14" s="131">
        <v>2.93</v>
      </c>
      <c r="J14" s="131">
        <v>2.93</v>
      </c>
      <c r="K14" s="131">
        <f t="shared" si="0"/>
        <v>7.4600000000000009</v>
      </c>
    </row>
    <row r="15" spans="1:11" x14ac:dyDescent="0.25">
      <c r="A15" s="141">
        <f t="shared" si="1"/>
        <v>5</v>
      </c>
      <c r="B15" s="143" t="s">
        <v>95</v>
      </c>
      <c r="C15" s="144">
        <v>36</v>
      </c>
      <c r="D15" s="144">
        <v>24</v>
      </c>
      <c r="E15" s="144">
        <v>166</v>
      </c>
      <c r="G15" s="129">
        <v>2014</v>
      </c>
      <c r="H15" s="131">
        <v>1.63</v>
      </c>
      <c r="I15" s="131">
        <v>3</v>
      </c>
      <c r="J15" s="131">
        <v>3</v>
      </c>
      <c r="K15" s="131">
        <f t="shared" si="0"/>
        <v>7.63</v>
      </c>
    </row>
    <row r="16" spans="1:11" x14ac:dyDescent="0.25">
      <c r="A16" s="141">
        <f t="shared" si="1"/>
        <v>6</v>
      </c>
      <c r="B16" s="143" t="s">
        <v>96</v>
      </c>
      <c r="C16" s="144">
        <v>27</v>
      </c>
      <c r="D16" s="144">
        <v>18</v>
      </c>
      <c r="E16" s="144">
        <v>112</v>
      </c>
      <c r="G16" s="129">
        <v>2015</v>
      </c>
      <c r="H16" s="131">
        <v>1.63</v>
      </c>
      <c r="I16" s="131">
        <v>3</v>
      </c>
      <c r="J16" s="131">
        <v>3</v>
      </c>
      <c r="K16" s="131">
        <f t="shared" si="0"/>
        <v>7.63</v>
      </c>
    </row>
    <row r="17" spans="1:11" x14ac:dyDescent="0.25">
      <c r="A17" s="141">
        <f t="shared" si="1"/>
        <v>7</v>
      </c>
      <c r="B17" s="143" t="s">
        <v>97</v>
      </c>
      <c r="C17" s="144">
        <v>51</v>
      </c>
      <c r="D17" s="144">
        <v>34</v>
      </c>
      <c r="E17" s="144">
        <v>173</v>
      </c>
      <c r="G17" s="129">
        <v>2016</v>
      </c>
      <c r="H17" s="131">
        <v>1.67</v>
      </c>
      <c r="I17" s="131">
        <v>3.1</v>
      </c>
      <c r="J17" s="131">
        <v>3.1</v>
      </c>
      <c r="K17" s="131">
        <f t="shared" si="0"/>
        <v>7.8699999999999992</v>
      </c>
    </row>
    <row r="18" spans="1:11" x14ac:dyDescent="0.25">
      <c r="A18" s="141">
        <f t="shared" si="1"/>
        <v>8</v>
      </c>
      <c r="B18" s="143" t="s">
        <v>98</v>
      </c>
      <c r="C18" s="144">
        <v>41</v>
      </c>
      <c r="D18" s="144">
        <v>28</v>
      </c>
      <c r="E18" s="144">
        <v>91</v>
      </c>
      <c r="G18" s="129">
        <v>2017</v>
      </c>
      <c r="H18" s="131">
        <v>1.7</v>
      </c>
      <c r="I18" s="131">
        <v>3.17</v>
      </c>
      <c r="J18" s="131">
        <v>3.17</v>
      </c>
      <c r="K18" s="131">
        <f>SUM(H18:J18)</f>
        <v>8.0399999999999991</v>
      </c>
    </row>
    <row r="19" spans="1:11" x14ac:dyDescent="0.25">
      <c r="A19" s="141">
        <f t="shared" si="1"/>
        <v>9</v>
      </c>
      <c r="B19" s="143" t="s">
        <v>99</v>
      </c>
      <c r="C19" s="144">
        <v>52</v>
      </c>
      <c r="D19" s="144">
        <v>35</v>
      </c>
      <c r="E19" s="144">
        <v>299</v>
      </c>
      <c r="G19" s="129">
        <v>2018</v>
      </c>
      <c r="H19" s="131">
        <v>1.73</v>
      </c>
      <c r="I19" s="131">
        <v>3.23</v>
      </c>
      <c r="J19" s="131">
        <v>3.23</v>
      </c>
      <c r="K19" s="131">
        <f>SUM(H19:J19)</f>
        <v>8.19</v>
      </c>
    </row>
    <row r="20" spans="1:11" x14ac:dyDescent="0.25">
      <c r="A20" s="141">
        <f t="shared" si="1"/>
        <v>10</v>
      </c>
      <c r="B20" s="143" t="s">
        <v>100</v>
      </c>
      <c r="C20" s="144">
        <v>35</v>
      </c>
      <c r="D20" s="144">
        <v>24</v>
      </c>
      <c r="E20" s="144">
        <v>113</v>
      </c>
      <c r="G20" s="129">
        <v>2019</v>
      </c>
      <c r="H20" s="131">
        <v>1.77</v>
      </c>
      <c r="I20" s="131">
        <v>3.3</v>
      </c>
      <c r="J20" s="131">
        <v>3.3</v>
      </c>
      <c r="K20" s="131">
        <f>SUM(H20:J20)</f>
        <v>8.370000000000001</v>
      </c>
    </row>
    <row r="21" spans="1:11" x14ac:dyDescent="0.25">
      <c r="A21" s="141">
        <f t="shared" si="1"/>
        <v>11</v>
      </c>
      <c r="B21" s="143" t="s">
        <v>101</v>
      </c>
      <c r="C21" s="144">
        <v>24</v>
      </c>
      <c r="D21" s="144">
        <v>16</v>
      </c>
      <c r="E21" s="144">
        <v>59</v>
      </c>
      <c r="G21" s="129">
        <v>2020</v>
      </c>
      <c r="H21" s="131">
        <v>1.8</v>
      </c>
      <c r="I21" s="131">
        <v>3.4</v>
      </c>
      <c r="J21" s="131">
        <v>3.4</v>
      </c>
      <c r="K21" s="131">
        <f>SUM(H21:J21)</f>
        <v>8.6</v>
      </c>
    </row>
    <row r="22" spans="1:11" x14ac:dyDescent="0.25">
      <c r="A22" s="141">
        <f t="shared" si="1"/>
        <v>12</v>
      </c>
      <c r="B22" s="143" t="s">
        <v>102</v>
      </c>
      <c r="C22" s="144">
        <v>30</v>
      </c>
      <c r="D22" s="144">
        <v>20</v>
      </c>
      <c r="E22" s="144">
        <v>72</v>
      </c>
      <c r="G22" s="129">
        <v>2021</v>
      </c>
      <c r="H22" s="131">
        <v>1.83</v>
      </c>
      <c r="I22" s="131">
        <v>3.47</v>
      </c>
      <c r="J22" s="131">
        <v>3.47</v>
      </c>
      <c r="K22" s="131">
        <f>SUM(H22:J22)</f>
        <v>8.7700000000000014</v>
      </c>
    </row>
    <row r="23" spans="1:11" x14ac:dyDescent="0.25">
      <c r="A23" s="141">
        <f t="shared" si="1"/>
        <v>13</v>
      </c>
      <c r="B23" s="143" t="s">
        <v>103</v>
      </c>
      <c r="C23" s="144">
        <v>51</v>
      </c>
      <c r="D23" s="144">
        <v>34</v>
      </c>
      <c r="E23" s="144">
        <v>158</v>
      </c>
    </row>
    <row r="24" spans="1:11" x14ac:dyDescent="0.25">
      <c r="A24" s="141">
        <f t="shared" si="1"/>
        <v>14</v>
      </c>
      <c r="B24" s="143" t="s">
        <v>104</v>
      </c>
      <c r="C24" s="144">
        <v>51</v>
      </c>
      <c r="D24" s="144">
        <v>34</v>
      </c>
      <c r="E24" s="144">
        <v>158</v>
      </c>
    </row>
    <row r="25" spans="1:11" x14ac:dyDescent="0.25">
      <c r="A25" s="141">
        <f t="shared" si="1"/>
        <v>15</v>
      </c>
      <c r="B25" s="143" t="s">
        <v>105</v>
      </c>
      <c r="C25" s="144">
        <v>68</v>
      </c>
      <c r="D25" s="144">
        <v>45</v>
      </c>
      <c r="E25" s="144">
        <v>184</v>
      </c>
    </row>
    <row r="26" spans="1:11" x14ac:dyDescent="0.25">
      <c r="A26" s="141">
        <f t="shared" si="1"/>
        <v>16</v>
      </c>
      <c r="B26" s="143" t="s">
        <v>106</v>
      </c>
      <c r="C26" s="144">
        <v>45</v>
      </c>
      <c r="D26" s="144">
        <v>30</v>
      </c>
      <c r="E26" s="144">
        <v>180</v>
      </c>
    </row>
    <row r="27" spans="1:11" x14ac:dyDescent="0.25">
      <c r="A27" s="141">
        <f t="shared" si="1"/>
        <v>17</v>
      </c>
      <c r="B27" s="143" t="s">
        <v>107</v>
      </c>
      <c r="C27" s="144">
        <v>50</v>
      </c>
      <c r="D27" s="144">
        <v>33</v>
      </c>
      <c r="E27" s="144">
        <v>165</v>
      </c>
    </row>
    <row r="28" spans="1:11" x14ac:dyDescent="0.25">
      <c r="A28" s="141">
        <f t="shared" si="1"/>
        <v>18</v>
      </c>
      <c r="B28" s="143" t="s">
        <v>108</v>
      </c>
      <c r="C28" s="144">
        <v>52</v>
      </c>
      <c r="D28" s="144">
        <v>35</v>
      </c>
      <c r="E28" s="144">
        <v>165</v>
      </c>
    </row>
    <row r="29" spans="1:11" x14ac:dyDescent="0.25">
      <c r="A29" s="141">
        <f t="shared" si="1"/>
        <v>19</v>
      </c>
      <c r="B29" s="143" t="s">
        <v>109</v>
      </c>
      <c r="C29" s="144">
        <v>42</v>
      </c>
      <c r="D29" s="144">
        <v>28</v>
      </c>
      <c r="E29" s="144">
        <v>135</v>
      </c>
    </row>
    <row r="30" spans="1:11" x14ac:dyDescent="0.25">
      <c r="A30" s="141">
        <f t="shared" si="1"/>
        <v>20</v>
      </c>
      <c r="B30" s="143" t="s">
        <v>110</v>
      </c>
      <c r="C30" s="144">
        <v>52</v>
      </c>
      <c r="D30" s="144">
        <v>35</v>
      </c>
      <c r="E30" s="144">
        <v>115</v>
      </c>
    </row>
    <row r="31" spans="1:11" x14ac:dyDescent="0.25">
      <c r="A31" s="141">
        <f t="shared" si="1"/>
        <v>21</v>
      </c>
      <c r="B31" s="143" t="s">
        <v>111</v>
      </c>
      <c r="C31" s="144">
        <v>30</v>
      </c>
      <c r="D31" s="144">
        <v>20</v>
      </c>
      <c r="E31" s="144">
        <v>93</v>
      </c>
    </row>
    <row r="32" spans="1:11" x14ac:dyDescent="0.25">
      <c r="A32" s="141">
        <f t="shared" si="1"/>
        <v>22</v>
      </c>
      <c r="B32" s="143" t="s">
        <v>112</v>
      </c>
      <c r="C32" s="144">
        <v>23</v>
      </c>
      <c r="D32" s="144">
        <v>16</v>
      </c>
      <c r="E32" s="144">
        <v>75</v>
      </c>
    </row>
    <row r="33" spans="1:5" x14ac:dyDescent="0.25">
      <c r="A33" s="141">
        <f t="shared" si="1"/>
        <v>23</v>
      </c>
      <c r="B33" s="143" t="s">
        <v>113</v>
      </c>
      <c r="C33" s="144">
        <v>46</v>
      </c>
      <c r="D33" s="144">
        <v>31</v>
      </c>
      <c r="E33" s="144">
        <v>176</v>
      </c>
    </row>
    <row r="34" spans="1:5" x14ac:dyDescent="0.25">
      <c r="A34" s="141">
        <f t="shared" si="1"/>
        <v>24</v>
      </c>
      <c r="B34" s="143" t="s">
        <v>114</v>
      </c>
      <c r="C34" s="144">
        <v>51</v>
      </c>
      <c r="D34" s="144">
        <v>34</v>
      </c>
      <c r="E34" s="144">
        <v>84</v>
      </c>
    </row>
    <row r="35" spans="1:5" x14ac:dyDescent="0.25">
      <c r="A35" s="141">
        <f t="shared" si="1"/>
        <v>25</v>
      </c>
      <c r="B35" s="143" t="s">
        <v>115</v>
      </c>
      <c r="C35" s="144">
        <v>57</v>
      </c>
      <c r="D35" s="144">
        <v>38</v>
      </c>
      <c r="E35" s="144">
        <v>127</v>
      </c>
    </row>
    <row r="36" spans="1:5" x14ac:dyDescent="0.25">
      <c r="A36" s="141">
        <f t="shared" si="1"/>
        <v>26</v>
      </c>
      <c r="B36" s="143" t="s">
        <v>116</v>
      </c>
      <c r="C36" s="144">
        <v>57</v>
      </c>
      <c r="D36" s="144">
        <v>38</v>
      </c>
      <c r="E36" s="144">
        <v>145</v>
      </c>
    </row>
    <row r="37" spans="1:5" x14ac:dyDescent="0.25">
      <c r="A37" s="141">
        <f t="shared" si="1"/>
        <v>27</v>
      </c>
      <c r="B37" s="143" t="s">
        <v>117</v>
      </c>
      <c r="C37" s="144">
        <v>53</v>
      </c>
      <c r="D37" s="144">
        <v>36</v>
      </c>
      <c r="E37" s="144">
        <v>132</v>
      </c>
    </row>
    <row r="38" spans="1:5" x14ac:dyDescent="0.25">
      <c r="A38" s="141">
        <f t="shared" si="1"/>
        <v>28</v>
      </c>
      <c r="B38" s="143" t="s">
        <v>118</v>
      </c>
      <c r="C38" s="144">
        <v>52</v>
      </c>
      <c r="D38" s="144">
        <v>35</v>
      </c>
      <c r="E38" s="144">
        <v>106</v>
      </c>
    </row>
    <row r="39" spans="1:5" x14ac:dyDescent="0.25">
      <c r="A39" s="141">
        <f t="shared" si="1"/>
        <v>29</v>
      </c>
      <c r="B39" s="143" t="s">
        <v>119</v>
      </c>
      <c r="C39" s="144">
        <v>22</v>
      </c>
      <c r="D39" s="144">
        <v>15</v>
      </c>
      <c r="E39" s="144">
        <v>115</v>
      </c>
    </row>
    <row r="40" spans="1:5" x14ac:dyDescent="0.25">
      <c r="A40" s="141">
        <f t="shared" si="1"/>
        <v>30</v>
      </c>
      <c r="B40" s="143" t="s">
        <v>120</v>
      </c>
      <c r="C40" s="144">
        <v>38</v>
      </c>
      <c r="D40" s="144">
        <v>25</v>
      </c>
      <c r="E40" s="144">
        <v>174</v>
      </c>
    </row>
    <row r="41" spans="1:5" x14ac:dyDescent="0.25">
      <c r="A41" s="141">
        <f t="shared" si="1"/>
        <v>31</v>
      </c>
      <c r="B41" s="143" t="s">
        <v>121</v>
      </c>
      <c r="C41" s="144">
        <v>36</v>
      </c>
      <c r="D41" s="144">
        <v>24</v>
      </c>
      <c r="E41" s="144">
        <v>138</v>
      </c>
    </row>
    <row r="42" spans="1:5" x14ac:dyDescent="0.25">
      <c r="A42" s="141">
        <f t="shared" si="1"/>
        <v>32</v>
      </c>
      <c r="B42" s="143" t="s">
        <v>122</v>
      </c>
      <c r="C42" s="144">
        <v>44</v>
      </c>
      <c r="D42" s="144">
        <v>29</v>
      </c>
      <c r="E42" s="144">
        <v>154</v>
      </c>
    </row>
    <row r="43" spans="1:5" x14ac:dyDescent="0.25">
      <c r="A43" s="141">
        <f t="shared" si="1"/>
        <v>33</v>
      </c>
      <c r="B43" s="143" t="s">
        <v>123</v>
      </c>
      <c r="C43" s="144">
        <v>48</v>
      </c>
      <c r="D43" s="144">
        <v>32</v>
      </c>
      <c r="E43" s="144">
        <v>112</v>
      </c>
    </row>
    <row r="44" spans="1:5" x14ac:dyDescent="0.25">
      <c r="A44" s="141">
        <f t="shared" si="1"/>
        <v>34</v>
      </c>
      <c r="B44" s="143" t="s">
        <v>124</v>
      </c>
      <c r="C44" s="144">
        <v>41</v>
      </c>
      <c r="D44" s="144">
        <v>28</v>
      </c>
      <c r="E44" s="144">
        <v>131</v>
      </c>
    </row>
    <row r="45" spans="1:5" x14ac:dyDescent="0.25">
      <c r="A45" s="141">
        <f t="shared" si="1"/>
        <v>35</v>
      </c>
      <c r="B45" s="143" t="s">
        <v>125</v>
      </c>
      <c r="C45" s="144">
        <v>74</v>
      </c>
      <c r="D45" s="144">
        <v>49</v>
      </c>
      <c r="E45" s="144">
        <v>145</v>
      </c>
    </row>
    <row r="46" spans="1:5" x14ac:dyDescent="0.25">
      <c r="A46" s="141">
        <f t="shared" si="1"/>
        <v>36</v>
      </c>
      <c r="B46" s="143" t="s">
        <v>316</v>
      </c>
      <c r="C46" s="144">
        <v>36</v>
      </c>
      <c r="D46" s="144">
        <v>24</v>
      </c>
      <c r="E46" s="144">
        <v>150</v>
      </c>
    </row>
    <row r="47" spans="1:5" x14ac:dyDescent="0.25">
      <c r="A47" s="141">
        <f t="shared" si="1"/>
        <v>37</v>
      </c>
      <c r="B47" s="143" t="s">
        <v>126</v>
      </c>
      <c r="C47" s="144">
        <v>30</v>
      </c>
      <c r="D47" s="144">
        <v>20</v>
      </c>
      <c r="E47" s="144">
        <v>185</v>
      </c>
    </row>
    <row r="48" spans="1:5" x14ac:dyDescent="0.25">
      <c r="A48" s="141">
        <f t="shared" si="1"/>
        <v>38</v>
      </c>
      <c r="B48" s="143" t="s">
        <v>127</v>
      </c>
      <c r="C48" s="144">
        <v>58</v>
      </c>
      <c r="D48" s="144">
        <v>39</v>
      </c>
      <c r="E48" s="144">
        <v>217</v>
      </c>
    </row>
    <row r="49" spans="1:5" x14ac:dyDescent="0.25">
      <c r="A49" s="141">
        <f t="shared" si="1"/>
        <v>39</v>
      </c>
      <c r="B49" s="143" t="s">
        <v>128</v>
      </c>
      <c r="C49" s="144">
        <v>47</v>
      </c>
      <c r="D49" s="144">
        <v>32</v>
      </c>
      <c r="E49" s="144">
        <v>93</v>
      </c>
    </row>
    <row r="50" spans="1:5" x14ac:dyDescent="0.25">
      <c r="A50" s="141">
        <f t="shared" si="1"/>
        <v>40</v>
      </c>
      <c r="B50" s="143" t="s">
        <v>129</v>
      </c>
      <c r="C50" s="144">
        <v>59</v>
      </c>
      <c r="D50" s="144">
        <v>40</v>
      </c>
      <c r="E50" s="144">
        <v>166</v>
      </c>
    </row>
    <row r="51" spans="1:5" x14ac:dyDescent="0.25">
      <c r="A51" s="141">
        <f t="shared" si="1"/>
        <v>41</v>
      </c>
      <c r="B51" s="143" t="s">
        <v>130</v>
      </c>
      <c r="C51" s="144">
        <v>58</v>
      </c>
      <c r="D51" s="144">
        <v>39</v>
      </c>
      <c r="E51" s="144">
        <v>143</v>
      </c>
    </row>
    <row r="52" spans="1:5" x14ac:dyDescent="0.25">
      <c r="A52" s="141">
        <f t="shared" si="1"/>
        <v>42</v>
      </c>
      <c r="B52" s="143" t="s">
        <v>131</v>
      </c>
      <c r="C52" s="144">
        <v>45</v>
      </c>
      <c r="D52" s="144">
        <v>30</v>
      </c>
      <c r="E52" s="144">
        <v>147</v>
      </c>
    </row>
    <row r="53" spans="1:5" x14ac:dyDescent="0.25">
      <c r="A53" s="141">
        <f t="shared" si="1"/>
        <v>43</v>
      </c>
      <c r="B53" s="143" t="s">
        <v>132</v>
      </c>
      <c r="C53" s="144">
        <v>65</v>
      </c>
      <c r="D53" s="144">
        <v>44</v>
      </c>
      <c r="E53" s="144">
        <v>305</v>
      </c>
    </row>
    <row r="54" spans="1:5" x14ac:dyDescent="0.25">
      <c r="A54" s="141">
        <f t="shared" si="1"/>
        <v>44</v>
      </c>
      <c r="B54" s="143" t="s">
        <v>133</v>
      </c>
      <c r="C54" s="144">
        <v>44</v>
      </c>
      <c r="D54" s="144">
        <v>29</v>
      </c>
      <c r="E54" s="144">
        <v>97</v>
      </c>
    </row>
    <row r="55" spans="1:5" x14ac:dyDescent="0.25">
      <c r="A55" s="141">
        <f t="shared" si="1"/>
        <v>45</v>
      </c>
      <c r="B55" s="143" t="s">
        <v>134</v>
      </c>
      <c r="C55" s="144">
        <v>44</v>
      </c>
      <c r="D55" s="144">
        <v>29</v>
      </c>
      <c r="E55" s="144">
        <v>119</v>
      </c>
    </row>
    <row r="56" spans="1:5" x14ac:dyDescent="0.25">
      <c r="A56" s="141">
        <f t="shared" si="1"/>
        <v>46</v>
      </c>
      <c r="B56" s="143" t="s">
        <v>135</v>
      </c>
      <c r="C56" s="144">
        <v>50</v>
      </c>
      <c r="D56" s="144">
        <v>33</v>
      </c>
      <c r="E56" s="144">
        <v>91</v>
      </c>
    </row>
    <row r="57" spans="1:5" x14ac:dyDescent="0.25">
      <c r="A57" s="141">
        <f t="shared" si="1"/>
        <v>47</v>
      </c>
      <c r="B57" s="143" t="s">
        <v>136</v>
      </c>
      <c r="C57" s="144">
        <v>29</v>
      </c>
      <c r="D57" s="144">
        <v>20</v>
      </c>
      <c r="E57" s="144">
        <v>85</v>
      </c>
    </row>
    <row r="58" spans="1:5" x14ac:dyDescent="0.25">
      <c r="A58" s="141">
        <f t="shared" si="1"/>
        <v>48</v>
      </c>
      <c r="B58" s="143" t="s">
        <v>137</v>
      </c>
      <c r="C58" s="144">
        <v>34</v>
      </c>
      <c r="D58" s="144">
        <v>23</v>
      </c>
      <c r="E58" s="144">
        <v>69</v>
      </c>
    </row>
    <row r="59" spans="1:5" x14ac:dyDescent="0.25">
      <c r="A59" s="141">
        <f t="shared" si="1"/>
        <v>49</v>
      </c>
      <c r="B59" s="143" t="s">
        <v>138</v>
      </c>
      <c r="C59" s="144">
        <v>50</v>
      </c>
      <c r="D59" s="144">
        <v>33</v>
      </c>
      <c r="E59" s="144">
        <v>136</v>
      </c>
    </row>
    <row r="60" spans="1:5" x14ac:dyDescent="0.25">
      <c r="A60" s="141">
        <f t="shared" si="1"/>
        <v>50</v>
      </c>
      <c r="B60" s="143" t="s">
        <v>139</v>
      </c>
      <c r="C60" s="144">
        <v>44</v>
      </c>
      <c r="D60" s="144">
        <v>29</v>
      </c>
      <c r="E60" s="144">
        <v>115</v>
      </c>
    </row>
    <row r="61" spans="1:5" x14ac:dyDescent="0.25">
      <c r="A61" s="141">
        <f t="shared" si="1"/>
        <v>51</v>
      </c>
      <c r="B61" s="143" t="s">
        <v>142</v>
      </c>
      <c r="C61" s="144">
        <v>53</v>
      </c>
      <c r="D61" s="144">
        <v>36</v>
      </c>
      <c r="E61" s="144">
        <v>115</v>
      </c>
    </row>
    <row r="62" spans="1:5" x14ac:dyDescent="0.25">
      <c r="A62" s="141">
        <f t="shared" si="1"/>
        <v>52</v>
      </c>
      <c r="B62" s="143" t="s">
        <v>143</v>
      </c>
      <c r="C62" s="144">
        <v>46</v>
      </c>
      <c r="D62" s="144">
        <v>31</v>
      </c>
      <c r="E62" s="144">
        <v>101</v>
      </c>
    </row>
    <row r="63" spans="1:5" ht="52.8" x14ac:dyDescent="0.25">
      <c r="A63" s="141">
        <f t="shared" si="1"/>
        <v>53</v>
      </c>
      <c r="B63" s="143" t="s">
        <v>140</v>
      </c>
      <c r="C63" s="144">
        <v>58</v>
      </c>
      <c r="D63" s="144">
        <v>39</v>
      </c>
      <c r="E63" s="144">
        <v>152</v>
      </c>
    </row>
    <row r="64" spans="1:5" x14ac:dyDescent="0.25">
      <c r="A64" s="141">
        <f t="shared" si="1"/>
        <v>54</v>
      </c>
      <c r="B64" s="143" t="s">
        <v>141</v>
      </c>
      <c r="C64" s="144">
        <v>51</v>
      </c>
      <c r="D64" s="144">
        <v>34</v>
      </c>
      <c r="E64" s="144">
        <v>96</v>
      </c>
    </row>
    <row r="65" spans="1:5" x14ac:dyDescent="0.25">
      <c r="A65" s="141">
        <f t="shared" si="1"/>
        <v>55</v>
      </c>
      <c r="B65" s="143" t="s">
        <v>144</v>
      </c>
      <c r="C65" s="144">
        <v>52</v>
      </c>
      <c r="D65" s="144">
        <v>35</v>
      </c>
      <c r="E65" s="144">
        <v>183</v>
      </c>
    </row>
    <row r="66" spans="1:5" x14ac:dyDescent="0.25">
      <c r="A66" s="141">
        <f t="shared" si="1"/>
        <v>56</v>
      </c>
      <c r="B66" s="143" t="s">
        <v>145</v>
      </c>
      <c r="C66" s="144">
        <v>40</v>
      </c>
      <c r="D66" s="144">
        <v>27</v>
      </c>
      <c r="E66" s="144">
        <v>161</v>
      </c>
    </row>
    <row r="67" spans="1:5" x14ac:dyDescent="0.25">
      <c r="A67" s="141">
        <f t="shared" si="1"/>
        <v>57</v>
      </c>
      <c r="B67" s="143" t="s">
        <v>146</v>
      </c>
      <c r="C67" s="144">
        <v>35</v>
      </c>
      <c r="D67" s="144">
        <v>24</v>
      </c>
      <c r="E67" s="144">
        <v>88</v>
      </c>
    </row>
    <row r="68" spans="1:5" x14ac:dyDescent="0.25">
      <c r="A68" s="141">
        <f t="shared" si="1"/>
        <v>58</v>
      </c>
      <c r="B68" s="143" t="s">
        <v>147</v>
      </c>
      <c r="C68" s="144">
        <v>46</v>
      </c>
      <c r="D68" s="144">
        <v>31</v>
      </c>
      <c r="E68" s="144">
        <v>148</v>
      </c>
    </row>
    <row r="69" spans="1:5" x14ac:dyDescent="0.25">
      <c r="A69" s="141">
        <f t="shared" si="1"/>
        <v>59</v>
      </c>
      <c r="B69" s="143" t="s">
        <v>148</v>
      </c>
      <c r="C69" s="144">
        <v>36</v>
      </c>
      <c r="D69" s="144">
        <v>24</v>
      </c>
      <c r="E69" s="144">
        <v>135</v>
      </c>
    </row>
    <row r="70" spans="1:5" x14ac:dyDescent="0.25">
      <c r="A70" s="141">
        <f t="shared" si="1"/>
        <v>60</v>
      </c>
      <c r="B70" s="143" t="s">
        <v>149</v>
      </c>
      <c r="C70" s="144">
        <v>46</v>
      </c>
      <c r="D70" s="144">
        <v>31</v>
      </c>
      <c r="E70" s="144">
        <v>132</v>
      </c>
    </row>
    <row r="71" spans="1:5" x14ac:dyDescent="0.25">
      <c r="A71" s="141">
        <f t="shared" si="1"/>
        <v>61</v>
      </c>
      <c r="B71" s="143" t="s">
        <v>150</v>
      </c>
      <c r="C71" s="144">
        <v>34</v>
      </c>
      <c r="D71" s="144">
        <v>23</v>
      </c>
      <c r="E71" s="144">
        <v>90</v>
      </c>
    </row>
    <row r="72" spans="1:5" x14ac:dyDescent="0.25">
      <c r="A72" s="141">
        <f t="shared" si="1"/>
        <v>62</v>
      </c>
      <c r="B72" s="143" t="s">
        <v>151</v>
      </c>
      <c r="C72" s="144">
        <v>46</v>
      </c>
      <c r="D72" s="144">
        <v>31</v>
      </c>
      <c r="E72" s="144">
        <v>118</v>
      </c>
    </row>
    <row r="73" spans="1:5" x14ac:dyDescent="0.25">
      <c r="A73" s="141">
        <f t="shared" si="1"/>
        <v>63</v>
      </c>
      <c r="B73" s="143" t="s">
        <v>152</v>
      </c>
      <c r="C73" s="144">
        <v>24</v>
      </c>
      <c r="D73" s="144">
        <v>16</v>
      </c>
      <c r="E73" s="144">
        <v>86</v>
      </c>
    </row>
    <row r="74" spans="1:5" x14ac:dyDescent="0.25">
      <c r="A74" s="141">
        <f t="shared" si="1"/>
        <v>64</v>
      </c>
      <c r="B74" s="143" t="s">
        <v>153</v>
      </c>
      <c r="C74" s="144">
        <v>58</v>
      </c>
      <c r="D74" s="144">
        <v>39</v>
      </c>
      <c r="E74" s="144">
        <v>130</v>
      </c>
    </row>
    <row r="75" spans="1:5" x14ac:dyDescent="0.25">
      <c r="A75" s="141">
        <f t="shared" si="1"/>
        <v>65</v>
      </c>
      <c r="B75" s="143" t="s">
        <v>154</v>
      </c>
      <c r="C75" s="144">
        <v>48</v>
      </c>
      <c r="D75" s="144">
        <v>32</v>
      </c>
      <c r="E75" s="144">
        <v>101</v>
      </c>
    </row>
    <row r="76" spans="1:5" x14ac:dyDescent="0.25">
      <c r="A76" s="141">
        <f t="shared" ref="A76:A139" si="2">A75+1</f>
        <v>66</v>
      </c>
      <c r="B76" s="143" t="s">
        <v>155</v>
      </c>
      <c r="C76" s="144">
        <v>32</v>
      </c>
      <c r="D76" s="144">
        <v>21</v>
      </c>
      <c r="E76" s="144">
        <v>85</v>
      </c>
    </row>
    <row r="77" spans="1:5" x14ac:dyDescent="0.25">
      <c r="A77" s="141">
        <f t="shared" si="2"/>
        <v>67</v>
      </c>
      <c r="B77" s="153" t="s">
        <v>318</v>
      </c>
      <c r="C77" s="154">
        <v>42</v>
      </c>
      <c r="D77" s="154">
        <v>28</v>
      </c>
      <c r="E77" s="154">
        <v>155</v>
      </c>
    </row>
    <row r="78" spans="1:5" x14ac:dyDescent="0.25">
      <c r="A78" s="141">
        <f t="shared" si="2"/>
        <v>68</v>
      </c>
      <c r="B78" s="143" t="s">
        <v>156</v>
      </c>
      <c r="C78" s="144">
        <v>32</v>
      </c>
      <c r="D78" s="144">
        <v>21</v>
      </c>
      <c r="E78" s="144">
        <v>85</v>
      </c>
    </row>
    <row r="79" spans="1:5" x14ac:dyDescent="0.25">
      <c r="A79" s="141">
        <f t="shared" si="2"/>
        <v>69</v>
      </c>
      <c r="B79" s="143" t="s">
        <v>157</v>
      </c>
      <c r="C79" s="144">
        <v>35</v>
      </c>
      <c r="D79" s="144">
        <v>24</v>
      </c>
      <c r="E79" s="144">
        <v>145</v>
      </c>
    </row>
    <row r="80" spans="1:5" x14ac:dyDescent="0.25">
      <c r="A80" s="141">
        <f t="shared" si="2"/>
        <v>70</v>
      </c>
      <c r="B80" s="143" t="s">
        <v>158</v>
      </c>
      <c r="C80" s="144">
        <v>50</v>
      </c>
      <c r="D80" s="144">
        <v>33</v>
      </c>
      <c r="E80" s="144">
        <v>146</v>
      </c>
    </row>
    <row r="81" spans="1:5" x14ac:dyDescent="0.25">
      <c r="A81" s="141">
        <f t="shared" si="2"/>
        <v>71</v>
      </c>
      <c r="B81" s="143" t="s">
        <v>159</v>
      </c>
      <c r="C81" s="144">
        <v>38</v>
      </c>
      <c r="D81" s="144">
        <v>25</v>
      </c>
      <c r="E81" s="144">
        <v>185</v>
      </c>
    </row>
    <row r="82" spans="1:5" x14ac:dyDescent="0.25">
      <c r="A82" s="141">
        <f t="shared" si="2"/>
        <v>72</v>
      </c>
      <c r="B82" s="143" t="s">
        <v>160</v>
      </c>
      <c r="C82" s="144">
        <v>36</v>
      </c>
      <c r="D82" s="144">
        <v>24</v>
      </c>
      <c r="E82" s="144">
        <v>134</v>
      </c>
    </row>
    <row r="83" spans="1:5" x14ac:dyDescent="0.25">
      <c r="A83" s="141">
        <f t="shared" si="2"/>
        <v>73</v>
      </c>
      <c r="B83" s="143" t="s">
        <v>161</v>
      </c>
      <c r="C83" s="144">
        <v>33</v>
      </c>
      <c r="D83" s="144">
        <v>22</v>
      </c>
      <c r="E83" s="144">
        <v>196</v>
      </c>
    </row>
    <row r="84" spans="1:5" x14ac:dyDescent="0.25">
      <c r="A84" s="141">
        <f t="shared" si="2"/>
        <v>74</v>
      </c>
      <c r="B84" s="143" t="s">
        <v>162</v>
      </c>
      <c r="C84" s="144">
        <v>58</v>
      </c>
      <c r="D84" s="144">
        <v>39</v>
      </c>
      <c r="E84" s="144">
        <v>129</v>
      </c>
    </row>
    <row r="85" spans="1:5" x14ac:dyDescent="0.25">
      <c r="A85" s="141">
        <f t="shared" si="2"/>
        <v>75</v>
      </c>
      <c r="B85" s="143" t="s">
        <v>163</v>
      </c>
      <c r="C85" s="144">
        <v>47</v>
      </c>
      <c r="D85" s="144">
        <v>32</v>
      </c>
      <c r="E85" s="144">
        <v>108</v>
      </c>
    </row>
    <row r="86" spans="1:5" x14ac:dyDescent="0.25">
      <c r="A86" s="141">
        <f t="shared" si="2"/>
        <v>76</v>
      </c>
      <c r="B86" s="143" t="s">
        <v>164</v>
      </c>
      <c r="C86" s="144">
        <v>66</v>
      </c>
      <c r="D86" s="144">
        <v>44</v>
      </c>
      <c r="E86" s="144">
        <v>190</v>
      </c>
    </row>
    <row r="87" spans="1:5" x14ac:dyDescent="0.25">
      <c r="A87" s="141">
        <f t="shared" si="2"/>
        <v>77</v>
      </c>
      <c r="B87" s="143" t="s">
        <v>165</v>
      </c>
      <c r="C87" s="144">
        <v>40</v>
      </c>
      <c r="D87" s="144">
        <v>27</v>
      </c>
      <c r="E87" s="144">
        <v>135</v>
      </c>
    </row>
    <row r="88" spans="1:5" x14ac:dyDescent="0.25">
      <c r="A88" s="141">
        <f t="shared" si="2"/>
        <v>78</v>
      </c>
      <c r="B88" s="143" t="s">
        <v>166</v>
      </c>
      <c r="C88" s="144">
        <v>45</v>
      </c>
      <c r="D88" s="144">
        <v>30</v>
      </c>
      <c r="E88" s="144">
        <v>158</v>
      </c>
    </row>
    <row r="89" spans="1:5" x14ac:dyDescent="0.25">
      <c r="A89" s="141">
        <f t="shared" si="2"/>
        <v>79</v>
      </c>
      <c r="B89" s="143" t="s">
        <v>167</v>
      </c>
      <c r="C89" s="144">
        <v>40</v>
      </c>
      <c r="D89" s="144">
        <v>27</v>
      </c>
      <c r="E89" s="144">
        <v>135</v>
      </c>
    </row>
    <row r="90" spans="1:5" x14ac:dyDescent="0.25">
      <c r="A90" s="141">
        <f t="shared" si="2"/>
        <v>80</v>
      </c>
      <c r="B90" s="143" t="s">
        <v>168</v>
      </c>
      <c r="C90" s="144">
        <v>57</v>
      </c>
      <c r="D90" s="144">
        <v>38</v>
      </c>
      <c r="E90" s="144">
        <v>138</v>
      </c>
    </row>
    <row r="91" spans="1:5" x14ac:dyDescent="0.25">
      <c r="A91" s="141">
        <f t="shared" si="2"/>
        <v>81</v>
      </c>
      <c r="B91" s="143" t="s">
        <v>169</v>
      </c>
      <c r="C91" s="144">
        <v>52</v>
      </c>
      <c r="D91" s="144">
        <v>35</v>
      </c>
      <c r="E91" s="144">
        <v>190</v>
      </c>
    </row>
    <row r="92" spans="1:5" x14ac:dyDescent="0.25">
      <c r="A92" s="141">
        <f t="shared" si="2"/>
        <v>82</v>
      </c>
      <c r="B92" s="143" t="s">
        <v>170</v>
      </c>
      <c r="C92" s="144">
        <v>66</v>
      </c>
      <c r="D92" s="144">
        <v>44</v>
      </c>
      <c r="E92" s="144">
        <v>233</v>
      </c>
    </row>
    <row r="93" spans="1:5" x14ac:dyDescent="0.25">
      <c r="A93" s="141">
        <f t="shared" si="2"/>
        <v>83</v>
      </c>
      <c r="B93" s="143" t="s">
        <v>171</v>
      </c>
      <c r="C93" s="144">
        <v>24</v>
      </c>
      <c r="D93" s="144">
        <v>16</v>
      </c>
      <c r="E93" s="144">
        <v>95</v>
      </c>
    </row>
    <row r="94" spans="1:5" x14ac:dyDescent="0.25">
      <c r="A94" s="141">
        <f t="shared" si="2"/>
        <v>84</v>
      </c>
      <c r="B94" s="143" t="s">
        <v>172</v>
      </c>
      <c r="C94" s="144">
        <v>46</v>
      </c>
      <c r="D94" s="144">
        <v>31</v>
      </c>
      <c r="E94" s="144">
        <v>126</v>
      </c>
    </row>
    <row r="95" spans="1:5" x14ac:dyDescent="0.25">
      <c r="A95" s="141">
        <f t="shared" si="2"/>
        <v>85</v>
      </c>
      <c r="B95" s="143" t="s">
        <v>173</v>
      </c>
      <c r="C95" s="144">
        <v>38</v>
      </c>
      <c r="D95" s="144">
        <v>25</v>
      </c>
      <c r="E95" s="144">
        <v>94</v>
      </c>
    </row>
    <row r="96" spans="1:5" x14ac:dyDescent="0.25">
      <c r="A96" s="141">
        <f t="shared" si="2"/>
        <v>86</v>
      </c>
      <c r="B96" s="143" t="s">
        <v>174</v>
      </c>
      <c r="C96" s="144">
        <v>50</v>
      </c>
      <c r="D96" s="144">
        <v>33</v>
      </c>
      <c r="E96" s="144">
        <v>180</v>
      </c>
    </row>
    <row r="97" spans="1:5" x14ac:dyDescent="0.25">
      <c r="A97" s="141">
        <f t="shared" si="2"/>
        <v>87</v>
      </c>
      <c r="B97" s="143" t="s">
        <v>175</v>
      </c>
      <c r="C97" s="144">
        <v>47</v>
      </c>
      <c r="D97" s="144">
        <v>32</v>
      </c>
      <c r="E97" s="144">
        <v>134</v>
      </c>
    </row>
    <row r="98" spans="1:5" x14ac:dyDescent="0.25">
      <c r="A98" s="141">
        <f t="shared" si="2"/>
        <v>88</v>
      </c>
      <c r="B98" s="143" t="s">
        <v>176</v>
      </c>
      <c r="C98" s="144">
        <v>47</v>
      </c>
      <c r="D98" s="144">
        <v>32</v>
      </c>
      <c r="E98" s="144">
        <v>142</v>
      </c>
    </row>
    <row r="99" spans="1:5" x14ac:dyDescent="0.25">
      <c r="A99" s="141">
        <f t="shared" si="2"/>
        <v>89</v>
      </c>
      <c r="B99" s="143" t="s">
        <v>177</v>
      </c>
      <c r="C99" s="144">
        <v>51</v>
      </c>
      <c r="D99" s="144">
        <v>34</v>
      </c>
      <c r="E99" s="144">
        <v>161</v>
      </c>
    </row>
    <row r="100" spans="1:5" x14ac:dyDescent="0.25">
      <c r="A100" s="141">
        <f t="shared" si="2"/>
        <v>90</v>
      </c>
      <c r="B100" s="143" t="s">
        <v>178</v>
      </c>
      <c r="C100" s="144">
        <v>50</v>
      </c>
      <c r="D100" s="144">
        <v>33</v>
      </c>
      <c r="E100" s="144">
        <v>140</v>
      </c>
    </row>
    <row r="101" spans="1:5" x14ac:dyDescent="0.25">
      <c r="A101" s="141">
        <f t="shared" si="2"/>
        <v>91</v>
      </c>
      <c r="B101" s="143" t="s">
        <v>179</v>
      </c>
      <c r="C101" s="144">
        <v>30</v>
      </c>
      <c r="D101" s="144">
        <v>20</v>
      </c>
      <c r="E101" s="144">
        <v>105</v>
      </c>
    </row>
    <row r="102" spans="1:5" x14ac:dyDescent="0.25">
      <c r="A102" s="141">
        <f t="shared" si="2"/>
        <v>92</v>
      </c>
      <c r="B102" s="143" t="s">
        <v>180</v>
      </c>
      <c r="C102" s="144">
        <v>45</v>
      </c>
      <c r="D102" s="144">
        <v>30</v>
      </c>
      <c r="E102" s="144">
        <v>111</v>
      </c>
    </row>
    <row r="103" spans="1:5" x14ac:dyDescent="0.25">
      <c r="A103" s="141">
        <f t="shared" si="2"/>
        <v>93</v>
      </c>
      <c r="B103" s="143" t="s">
        <v>181</v>
      </c>
      <c r="C103" s="144">
        <v>56</v>
      </c>
      <c r="D103" s="144">
        <v>37</v>
      </c>
      <c r="E103" s="144">
        <v>149</v>
      </c>
    </row>
    <row r="104" spans="1:5" x14ac:dyDescent="0.25">
      <c r="A104" s="141">
        <f t="shared" si="2"/>
        <v>94</v>
      </c>
      <c r="B104" s="143" t="s">
        <v>182</v>
      </c>
      <c r="C104" s="144">
        <v>51</v>
      </c>
      <c r="D104" s="144">
        <v>34</v>
      </c>
      <c r="E104" s="144">
        <v>219</v>
      </c>
    </row>
    <row r="105" spans="1:5" x14ac:dyDescent="0.25">
      <c r="A105" s="141">
        <f t="shared" si="2"/>
        <v>95</v>
      </c>
      <c r="B105" s="143" t="s">
        <v>183</v>
      </c>
      <c r="C105" s="144">
        <v>27</v>
      </c>
      <c r="D105" s="144">
        <v>18</v>
      </c>
      <c r="E105" s="144">
        <v>74</v>
      </c>
    </row>
    <row r="106" spans="1:5" x14ac:dyDescent="0.25">
      <c r="A106" s="141">
        <f t="shared" si="2"/>
        <v>96</v>
      </c>
      <c r="B106" s="143" t="s">
        <v>184</v>
      </c>
      <c r="C106" s="144">
        <v>46</v>
      </c>
      <c r="D106" s="144">
        <v>31</v>
      </c>
      <c r="E106" s="144">
        <v>115</v>
      </c>
    </row>
    <row r="107" spans="1:5" x14ac:dyDescent="0.25">
      <c r="A107" s="141">
        <f t="shared" si="2"/>
        <v>97</v>
      </c>
      <c r="B107" s="143" t="s">
        <v>185</v>
      </c>
      <c r="C107" s="144">
        <v>62</v>
      </c>
      <c r="D107" s="144">
        <v>41</v>
      </c>
      <c r="E107" s="144">
        <v>215</v>
      </c>
    </row>
    <row r="108" spans="1:5" x14ac:dyDescent="0.25">
      <c r="A108" s="141">
        <f t="shared" si="2"/>
        <v>98</v>
      </c>
      <c r="B108" s="143" t="s">
        <v>186</v>
      </c>
      <c r="C108" s="144">
        <v>70</v>
      </c>
      <c r="D108" s="144">
        <v>47</v>
      </c>
      <c r="E108" s="144">
        <v>190</v>
      </c>
    </row>
    <row r="109" spans="1:5" x14ac:dyDescent="0.25">
      <c r="A109" s="141">
        <f t="shared" si="2"/>
        <v>99</v>
      </c>
      <c r="B109" s="143" t="s">
        <v>187</v>
      </c>
      <c r="C109" s="144">
        <v>28</v>
      </c>
      <c r="D109" s="144">
        <v>19</v>
      </c>
      <c r="E109" s="144">
        <v>92</v>
      </c>
    </row>
    <row r="110" spans="1:5" x14ac:dyDescent="0.25">
      <c r="A110" s="141">
        <f t="shared" si="2"/>
        <v>100</v>
      </c>
      <c r="B110" s="143" t="s">
        <v>188</v>
      </c>
      <c r="C110" s="144">
        <v>48</v>
      </c>
      <c r="D110" s="144">
        <v>32</v>
      </c>
      <c r="E110" s="144">
        <v>108</v>
      </c>
    </row>
    <row r="111" spans="1:5" x14ac:dyDescent="0.25">
      <c r="A111" s="141">
        <f t="shared" si="2"/>
        <v>101</v>
      </c>
      <c r="B111" s="143" t="s">
        <v>189</v>
      </c>
      <c r="C111" s="144">
        <v>23</v>
      </c>
      <c r="D111" s="144">
        <v>16</v>
      </c>
      <c r="E111" s="144">
        <v>57</v>
      </c>
    </row>
    <row r="112" spans="1:5" x14ac:dyDescent="0.25">
      <c r="A112" s="141">
        <f t="shared" si="2"/>
        <v>102</v>
      </c>
      <c r="B112" s="143" t="s">
        <v>190</v>
      </c>
      <c r="C112" s="144">
        <v>35</v>
      </c>
      <c r="D112" s="144">
        <v>24</v>
      </c>
      <c r="E112" s="144">
        <v>107</v>
      </c>
    </row>
    <row r="113" spans="1:5" x14ac:dyDescent="0.25">
      <c r="A113" s="141">
        <f t="shared" si="2"/>
        <v>103</v>
      </c>
      <c r="B113" s="143" t="s">
        <v>191</v>
      </c>
      <c r="C113" s="144">
        <v>46</v>
      </c>
      <c r="D113" s="144">
        <v>31</v>
      </c>
      <c r="E113" s="144">
        <v>228</v>
      </c>
    </row>
    <row r="114" spans="1:5" x14ac:dyDescent="0.25">
      <c r="A114" s="141">
        <f t="shared" si="2"/>
        <v>104</v>
      </c>
      <c r="B114" s="143" t="s">
        <v>192</v>
      </c>
      <c r="C114" s="144">
        <v>56</v>
      </c>
      <c r="D114" s="144">
        <v>37</v>
      </c>
      <c r="E114" s="144">
        <v>241</v>
      </c>
    </row>
    <row r="115" spans="1:5" x14ac:dyDescent="0.25">
      <c r="A115" s="141">
        <f t="shared" si="2"/>
        <v>105</v>
      </c>
      <c r="B115" s="143" t="s">
        <v>193</v>
      </c>
      <c r="C115" s="144">
        <v>33</v>
      </c>
      <c r="D115" s="144">
        <v>22</v>
      </c>
      <c r="E115" s="144">
        <v>96</v>
      </c>
    </row>
    <row r="116" spans="1:5" x14ac:dyDescent="0.25">
      <c r="A116" s="141">
        <f t="shared" si="2"/>
        <v>106</v>
      </c>
      <c r="B116" s="143" t="s">
        <v>194</v>
      </c>
      <c r="C116" s="144">
        <v>24</v>
      </c>
      <c r="D116" s="144">
        <v>16</v>
      </c>
      <c r="E116" s="144">
        <v>103</v>
      </c>
    </row>
    <row r="117" spans="1:5" x14ac:dyDescent="0.25">
      <c r="A117" s="141">
        <f t="shared" si="2"/>
        <v>107</v>
      </c>
      <c r="B117" s="143" t="s">
        <v>195</v>
      </c>
      <c r="C117" s="144">
        <v>35</v>
      </c>
      <c r="D117" s="144">
        <v>24</v>
      </c>
      <c r="E117" s="144">
        <v>76</v>
      </c>
    </row>
    <row r="118" spans="1:5" x14ac:dyDescent="0.25">
      <c r="A118" s="141">
        <f t="shared" si="2"/>
        <v>108</v>
      </c>
      <c r="B118" s="143" t="s">
        <v>196</v>
      </c>
      <c r="C118" s="144">
        <v>59</v>
      </c>
      <c r="D118" s="144">
        <v>40</v>
      </c>
      <c r="E118" s="144">
        <v>123</v>
      </c>
    </row>
    <row r="119" spans="1:5" x14ac:dyDescent="0.25">
      <c r="A119" s="141">
        <f t="shared" si="2"/>
        <v>109</v>
      </c>
      <c r="B119" s="143" t="s">
        <v>197</v>
      </c>
      <c r="C119" s="144">
        <v>63</v>
      </c>
      <c r="D119" s="144">
        <v>42</v>
      </c>
      <c r="E119" s="144">
        <v>135</v>
      </c>
    </row>
    <row r="120" spans="1:5" x14ac:dyDescent="0.25">
      <c r="A120" s="141">
        <f t="shared" si="2"/>
        <v>110</v>
      </c>
      <c r="B120" s="143" t="s">
        <v>198</v>
      </c>
      <c r="C120" s="144">
        <v>56</v>
      </c>
      <c r="D120" s="144">
        <v>37</v>
      </c>
      <c r="E120" s="144">
        <v>190</v>
      </c>
    </row>
    <row r="121" spans="1:5" x14ac:dyDescent="0.25">
      <c r="A121" s="141">
        <f t="shared" si="2"/>
        <v>111</v>
      </c>
      <c r="B121" s="143" t="s">
        <v>199</v>
      </c>
      <c r="C121" s="144">
        <v>26</v>
      </c>
      <c r="D121" s="144">
        <v>17</v>
      </c>
      <c r="E121" s="144">
        <v>109</v>
      </c>
    </row>
    <row r="122" spans="1:5" x14ac:dyDescent="0.25">
      <c r="A122" s="141">
        <f t="shared" si="2"/>
        <v>112</v>
      </c>
      <c r="B122" s="143" t="s">
        <v>200</v>
      </c>
      <c r="C122" s="144">
        <v>47</v>
      </c>
      <c r="D122" s="144">
        <v>32</v>
      </c>
      <c r="E122" s="144">
        <v>130</v>
      </c>
    </row>
    <row r="123" spans="1:5" x14ac:dyDescent="0.25">
      <c r="A123" s="141">
        <f t="shared" si="2"/>
        <v>113</v>
      </c>
      <c r="B123" s="143" t="s">
        <v>201</v>
      </c>
      <c r="C123" s="144">
        <v>34</v>
      </c>
      <c r="D123" s="144">
        <v>23</v>
      </c>
      <c r="E123" s="144">
        <v>87</v>
      </c>
    </row>
    <row r="124" spans="1:5" x14ac:dyDescent="0.25">
      <c r="A124" s="141">
        <f t="shared" si="2"/>
        <v>114</v>
      </c>
      <c r="B124" s="143" t="s">
        <v>202</v>
      </c>
      <c r="C124" s="144">
        <v>47</v>
      </c>
      <c r="D124" s="144">
        <v>32</v>
      </c>
      <c r="E124" s="144">
        <v>123</v>
      </c>
    </row>
    <row r="125" spans="1:5" x14ac:dyDescent="0.25">
      <c r="A125" s="141">
        <f t="shared" si="2"/>
        <v>115</v>
      </c>
      <c r="B125" s="143" t="s">
        <v>203</v>
      </c>
      <c r="C125" s="144">
        <v>34</v>
      </c>
      <c r="D125" s="144">
        <v>23</v>
      </c>
      <c r="E125" s="144">
        <v>88</v>
      </c>
    </row>
    <row r="126" spans="1:5" x14ac:dyDescent="0.25">
      <c r="A126" s="141">
        <f t="shared" si="2"/>
        <v>116</v>
      </c>
      <c r="B126" s="143" t="s">
        <v>204</v>
      </c>
      <c r="C126" s="144">
        <v>52</v>
      </c>
      <c r="D126" s="144">
        <v>35</v>
      </c>
      <c r="E126" s="144">
        <v>170</v>
      </c>
    </row>
    <row r="127" spans="1:5" x14ac:dyDescent="0.25">
      <c r="A127" s="141">
        <f t="shared" si="2"/>
        <v>117</v>
      </c>
      <c r="B127" s="143" t="s">
        <v>205</v>
      </c>
      <c r="C127" s="144">
        <v>38</v>
      </c>
      <c r="D127" s="144">
        <v>25</v>
      </c>
      <c r="E127" s="144">
        <v>120</v>
      </c>
    </row>
    <row r="128" spans="1:5" x14ac:dyDescent="0.25">
      <c r="A128" s="141">
        <f t="shared" si="2"/>
        <v>118</v>
      </c>
      <c r="B128" s="143" t="s">
        <v>206</v>
      </c>
      <c r="C128" s="144">
        <v>46</v>
      </c>
      <c r="D128" s="144">
        <v>31</v>
      </c>
      <c r="E128" s="144">
        <v>114</v>
      </c>
    </row>
    <row r="129" spans="1:5" x14ac:dyDescent="0.25">
      <c r="A129" s="141">
        <f t="shared" si="2"/>
        <v>119</v>
      </c>
      <c r="B129" s="143" t="s">
        <v>207</v>
      </c>
      <c r="C129" s="144">
        <v>42</v>
      </c>
      <c r="D129" s="144">
        <v>28</v>
      </c>
      <c r="E129" s="144">
        <v>129</v>
      </c>
    </row>
    <row r="130" spans="1:5" x14ac:dyDescent="0.25">
      <c r="A130" s="141">
        <f t="shared" si="2"/>
        <v>120</v>
      </c>
      <c r="B130" s="143" t="s">
        <v>208</v>
      </c>
      <c r="C130" s="144">
        <v>63</v>
      </c>
      <c r="D130" s="144">
        <v>42</v>
      </c>
      <c r="E130" s="144">
        <v>102</v>
      </c>
    </row>
    <row r="131" spans="1:5" x14ac:dyDescent="0.25">
      <c r="A131" s="141">
        <f t="shared" si="2"/>
        <v>121</v>
      </c>
      <c r="B131" s="143" t="s">
        <v>209</v>
      </c>
      <c r="C131" s="144">
        <v>39</v>
      </c>
      <c r="D131" s="144">
        <v>26</v>
      </c>
      <c r="E131" s="144">
        <v>105</v>
      </c>
    </row>
    <row r="132" spans="1:5" x14ac:dyDescent="0.25">
      <c r="A132" s="141">
        <f t="shared" si="2"/>
        <v>122</v>
      </c>
      <c r="B132" s="143" t="s">
        <v>210</v>
      </c>
      <c r="C132" s="144">
        <v>54</v>
      </c>
      <c r="D132" s="144">
        <v>36</v>
      </c>
      <c r="E132" s="144">
        <v>220</v>
      </c>
    </row>
    <row r="133" spans="1:5" x14ac:dyDescent="0.25">
      <c r="A133" s="141">
        <f t="shared" si="2"/>
        <v>123</v>
      </c>
      <c r="B133" s="143" t="s">
        <v>211</v>
      </c>
      <c r="C133" s="144">
        <v>29</v>
      </c>
      <c r="D133" s="144">
        <v>20</v>
      </c>
      <c r="E133" s="144">
        <v>95</v>
      </c>
    </row>
    <row r="134" spans="1:5" x14ac:dyDescent="0.25">
      <c r="A134" s="141">
        <f t="shared" si="2"/>
        <v>124</v>
      </c>
      <c r="B134" s="143" t="s">
        <v>212</v>
      </c>
      <c r="C134" s="144">
        <v>48</v>
      </c>
      <c r="D134" s="144">
        <v>32</v>
      </c>
      <c r="E134" s="144">
        <v>177</v>
      </c>
    </row>
    <row r="135" spans="1:5" x14ac:dyDescent="0.25">
      <c r="A135" s="141">
        <f t="shared" si="2"/>
        <v>125</v>
      </c>
      <c r="B135" s="143" t="s">
        <v>213</v>
      </c>
      <c r="C135" s="144">
        <v>24</v>
      </c>
      <c r="D135" s="144">
        <v>16</v>
      </c>
      <c r="E135" s="144">
        <v>88</v>
      </c>
    </row>
    <row r="136" spans="1:5" x14ac:dyDescent="0.25">
      <c r="A136" s="141">
        <f t="shared" si="2"/>
        <v>126</v>
      </c>
      <c r="B136" s="143" t="s">
        <v>214</v>
      </c>
      <c r="C136" s="144">
        <v>42</v>
      </c>
      <c r="D136" s="144">
        <v>28</v>
      </c>
      <c r="E136" s="144">
        <v>180</v>
      </c>
    </row>
    <row r="137" spans="1:5" x14ac:dyDescent="0.25">
      <c r="A137" s="141">
        <f t="shared" si="2"/>
        <v>127</v>
      </c>
      <c r="B137" s="143" t="s">
        <v>215</v>
      </c>
      <c r="C137" s="144">
        <v>27</v>
      </c>
      <c r="D137" s="144">
        <v>18</v>
      </c>
      <c r="E137" s="144">
        <v>92</v>
      </c>
    </row>
    <row r="138" spans="1:5" x14ac:dyDescent="0.25">
      <c r="A138" s="141">
        <f t="shared" si="2"/>
        <v>128</v>
      </c>
      <c r="B138" s="143" t="s">
        <v>216</v>
      </c>
      <c r="C138" s="144">
        <v>29</v>
      </c>
      <c r="D138" s="144">
        <v>20</v>
      </c>
      <c r="E138" s="144">
        <v>94</v>
      </c>
    </row>
    <row r="139" spans="1:5" x14ac:dyDescent="0.25">
      <c r="A139" s="141">
        <f t="shared" si="2"/>
        <v>129</v>
      </c>
      <c r="B139" s="143" t="s">
        <v>217</v>
      </c>
      <c r="C139" s="144">
        <v>38</v>
      </c>
      <c r="D139" s="144">
        <v>25</v>
      </c>
      <c r="E139" s="144">
        <v>146</v>
      </c>
    </row>
    <row r="140" spans="1:5" x14ac:dyDescent="0.25">
      <c r="A140" s="141">
        <f t="shared" ref="A140:A203" si="3">A139+1</f>
        <v>130</v>
      </c>
      <c r="B140" s="143" t="s">
        <v>218</v>
      </c>
      <c r="C140" s="144">
        <v>35</v>
      </c>
      <c r="D140" s="144">
        <v>24</v>
      </c>
      <c r="E140" s="144">
        <v>155</v>
      </c>
    </row>
    <row r="141" spans="1:5" x14ac:dyDescent="0.25">
      <c r="A141" s="141">
        <f t="shared" si="3"/>
        <v>131</v>
      </c>
      <c r="B141" s="143" t="s">
        <v>219</v>
      </c>
      <c r="C141" s="144">
        <v>30</v>
      </c>
      <c r="D141" s="144">
        <v>20</v>
      </c>
      <c r="E141" s="144">
        <v>112</v>
      </c>
    </row>
    <row r="142" spans="1:5" x14ac:dyDescent="0.25">
      <c r="A142" s="141">
        <f t="shared" si="3"/>
        <v>132</v>
      </c>
      <c r="B142" s="143" t="s">
        <v>220</v>
      </c>
      <c r="C142" s="144">
        <v>36</v>
      </c>
      <c r="D142" s="144">
        <v>24</v>
      </c>
      <c r="E142" s="144">
        <v>126</v>
      </c>
    </row>
    <row r="143" spans="1:5" x14ac:dyDescent="0.25">
      <c r="A143" s="141">
        <f t="shared" si="3"/>
        <v>133</v>
      </c>
      <c r="B143" s="143" t="s">
        <v>221</v>
      </c>
      <c r="C143" s="144">
        <v>56</v>
      </c>
      <c r="D143" s="144">
        <v>37</v>
      </c>
      <c r="E143" s="144">
        <v>153</v>
      </c>
    </row>
    <row r="144" spans="1:5" x14ac:dyDescent="0.25">
      <c r="A144" s="141">
        <f t="shared" si="3"/>
        <v>134</v>
      </c>
      <c r="B144" s="143" t="s">
        <v>222</v>
      </c>
      <c r="C144" s="144">
        <v>36</v>
      </c>
      <c r="D144" s="144">
        <v>24</v>
      </c>
      <c r="E144" s="144">
        <v>81</v>
      </c>
    </row>
    <row r="145" spans="1:5" x14ac:dyDescent="0.25">
      <c r="A145" s="141">
        <f t="shared" si="3"/>
        <v>135</v>
      </c>
      <c r="B145" s="143" t="s">
        <v>223</v>
      </c>
      <c r="C145" s="144">
        <v>47</v>
      </c>
      <c r="D145" s="144">
        <v>32</v>
      </c>
      <c r="E145" s="144">
        <v>122</v>
      </c>
    </row>
    <row r="146" spans="1:5" x14ac:dyDescent="0.25">
      <c r="A146" s="141">
        <f t="shared" si="3"/>
        <v>136</v>
      </c>
      <c r="B146" s="143" t="s">
        <v>224</v>
      </c>
      <c r="C146" s="144">
        <v>42</v>
      </c>
      <c r="D146" s="144">
        <v>28</v>
      </c>
      <c r="E146" s="144">
        <v>131</v>
      </c>
    </row>
    <row r="147" spans="1:5" x14ac:dyDescent="0.25">
      <c r="A147" s="141">
        <f t="shared" si="3"/>
        <v>137</v>
      </c>
      <c r="B147" s="143" t="s">
        <v>225</v>
      </c>
      <c r="C147" s="144">
        <v>46</v>
      </c>
      <c r="D147" s="144">
        <v>31</v>
      </c>
      <c r="E147" s="144">
        <v>182</v>
      </c>
    </row>
    <row r="148" spans="1:5" x14ac:dyDescent="0.25">
      <c r="A148" s="141">
        <f t="shared" si="3"/>
        <v>138</v>
      </c>
      <c r="B148" s="143" t="s">
        <v>226</v>
      </c>
      <c r="C148" s="144">
        <v>80</v>
      </c>
      <c r="D148" s="144">
        <v>53</v>
      </c>
      <c r="E148" s="144">
        <v>182</v>
      </c>
    </row>
    <row r="149" spans="1:5" x14ac:dyDescent="0.25">
      <c r="A149" s="141">
        <f t="shared" si="3"/>
        <v>139</v>
      </c>
      <c r="B149" s="143" t="s">
        <v>227</v>
      </c>
      <c r="C149" s="144">
        <v>40</v>
      </c>
      <c r="D149" s="144">
        <v>27</v>
      </c>
      <c r="E149" s="144">
        <v>108</v>
      </c>
    </row>
    <row r="150" spans="1:5" x14ac:dyDescent="0.25">
      <c r="A150" s="141">
        <f t="shared" si="3"/>
        <v>140</v>
      </c>
      <c r="B150" s="143" t="s">
        <v>228</v>
      </c>
      <c r="C150" s="144">
        <v>60</v>
      </c>
      <c r="D150" s="144">
        <v>40</v>
      </c>
      <c r="E150" s="144">
        <v>200</v>
      </c>
    </row>
    <row r="151" spans="1:5" x14ac:dyDescent="0.25">
      <c r="A151" s="141">
        <f t="shared" si="3"/>
        <v>141</v>
      </c>
      <c r="B151" s="143" t="s">
        <v>229</v>
      </c>
      <c r="C151" s="144">
        <v>34</v>
      </c>
      <c r="D151" s="144">
        <v>23</v>
      </c>
      <c r="E151" s="144">
        <v>122</v>
      </c>
    </row>
    <row r="152" spans="1:5" x14ac:dyDescent="0.25">
      <c r="A152" s="141">
        <f t="shared" si="3"/>
        <v>142</v>
      </c>
      <c r="B152" s="143" t="s">
        <v>230</v>
      </c>
      <c r="C152" s="144">
        <v>23</v>
      </c>
      <c r="D152" s="144">
        <v>16</v>
      </c>
      <c r="E152" s="144">
        <v>238</v>
      </c>
    </row>
    <row r="153" spans="1:5" x14ac:dyDescent="0.25">
      <c r="A153" s="141">
        <f t="shared" si="3"/>
        <v>143</v>
      </c>
      <c r="B153" s="143" t="s">
        <v>231</v>
      </c>
      <c r="C153" s="144">
        <v>51</v>
      </c>
      <c r="D153" s="144">
        <v>34</v>
      </c>
      <c r="E153" s="144">
        <v>179</v>
      </c>
    </row>
    <row r="154" spans="1:5" x14ac:dyDescent="0.25">
      <c r="A154" s="141">
        <f t="shared" si="3"/>
        <v>144</v>
      </c>
      <c r="B154" s="143" t="s">
        <v>232</v>
      </c>
      <c r="C154" s="144">
        <v>39</v>
      </c>
      <c r="D154" s="144">
        <v>26</v>
      </c>
      <c r="E154" s="144">
        <v>111</v>
      </c>
    </row>
    <row r="155" spans="1:5" x14ac:dyDescent="0.25">
      <c r="A155" s="141">
        <f t="shared" si="3"/>
        <v>145</v>
      </c>
      <c r="B155" s="143" t="s">
        <v>233</v>
      </c>
      <c r="C155" s="144">
        <v>60</v>
      </c>
      <c r="D155" s="144">
        <v>40</v>
      </c>
      <c r="E155" s="144">
        <v>234</v>
      </c>
    </row>
    <row r="156" spans="1:5" x14ac:dyDescent="0.25">
      <c r="A156" s="141">
        <f t="shared" si="3"/>
        <v>146</v>
      </c>
      <c r="B156" s="143" t="s">
        <v>234</v>
      </c>
      <c r="C156" s="144">
        <v>38</v>
      </c>
      <c r="D156" s="144">
        <v>25</v>
      </c>
      <c r="E156" s="144">
        <v>108</v>
      </c>
    </row>
    <row r="157" spans="1:5" x14ac:dyDescent="0.25">
      <c r="A157" s="141">
        <f t="shared" si="3"/>
        <v>147</v>
      </c>
      <c r="B157" s="143" t="s">
        <v>235</v>
      </c>
      <c r="C157" s="144">
        <v>34</v>
      </c>
      <c r="D157" s="144">
        <v>23</v>
      </c>
      <c r="E157" s="144">
        <v>143</v>
      </c>
    </row>
    <row r="158" spans="1:5" x14ac:dyDescent="0.25">
      <c r="A158" s="141">
        <f t="shared" si="3"/>
        <v>148</v>
      </c>
      <c r="B158" s="143" t="s">
        <v>236</v>
      </c>
      <c r="C158" s="144">
        <v>33</v>
      </c>
      <c r="D158" s="144">
        <v>22</v>
      </c>
      <c r="E158" s="144">
        <v>116</v>
      </c>
    </row>
    <row r="159" spans="1:5" x14ac:dyDescent="0.25">
      <c r="A159" s="141">
        <f t="shared" si="3"/>
        <v>149</v>
      </c>
      <c r="B159" s="143" t="s">
        <v>237</v>
      </c>
      <c r="C159" s="144">
        <v>29</v>
      </c>
      <c r="D159" s="144">
        <v>20</v>
      </c>
      <c r="E159" s="144">
        <v>60</v>
      </c>
    </row>
    <row r="160" spans="1:5" x14ac:dyDescent="0.25">
      <c r="A160" s="141">
        <f t="shared" si="3"/>
        <v>150</v>
      </c>
      <c r="B160" s="143" t="s">
        <v>238</v>
      </c>
      <c r="C160" s="144">
        <v>33</v>
      </c>
      <c r="D160" s="144">
        <v>22</v>
      </c>
      <c r="E160" s="144">
        <v>117</v>
      </c>
    </row>
    <row r="161" spans="1:5" x14ac:dyDescent="0.25">
      <c r="A161" s="141">
        <f t="shared" si="3"/>
        <v>151</v>
      </c>
      <c r="B161" s="143" t="s">
        <v>239</v>
      </c>
      <c r="C161" s="144">
        <v>30</v>
      </c>
      <c r="D161" s="144">
        <v>20</v>
      </c>
      <c r="E161" s="144">
        <v>84</v>
      </c>
    </row>
    <row r="162" spans="1:5" x14ac:dyDescent="0.25">
      <c r="A162" s="141">
        <f t="shared" si="3"/>
        <v>152</v>
      </c>
      <c r="B162" s="143" t="s">
        <v>240</v>
      </c>
      <c r="C162" s="144">
        <v>27</v>
      </c>
      <c r="D162" s="144">
        <v>18</v>
      </c>
      <c r="E162" s="144">
        <v>86</v>
      </c>
    </row>
    <row r="163" spans="1:5" x14ac:dyDescent="0.25">
      <c r="A163" s="141">
        <f t="shared" si="3"/>
        <v>153</v>
      </c>
      <c r="B163" s="143" t="s">
        <v>241</v>
      </c>
      <c r="C163" s="144">
        <v>29</v>
      </c>
      <c r="D163" s="144">
        <v>20</v>
      </c>
      <c r="E163" s="144">
        <v>109</v>
      </c>
    </row>
    <row r="164" spans="1:5" x14ac:dyDescent="0.25">
      <c r="A164" s="141">
        <f t="shared" si="3"/>
        <v>154</v>
      </c>
      <c r="B164" s="143" t="s">
        <v>242</v>
      </c>
      <c r="C164" s="144">
        <v>36</v>
      </c>
      <c r="D164" s="144">
        <v>24</v>
      </c>
      <c r="E164" s="144">
        <v>102</v>
      </c>
    </row>
    <row r="165" spans="1:5" x14ac:dyDescent="0.25">
      <c r="A165" s="141">
        <f t="shared" si="3"/>
        <v>155</v>
      </c>
      <c r="B165" s="143" t="s">
        <v>243</v>
      </c>
      <c r="C165" s="144">
        <v>46</v>
      </c>
      <c r="D165" s="144">
        <v>31</v>
      </c>
      <c r="E165" s="144">
        <v>141</v>
      </c>
    </row>
    <row r="166" spans="1:5" x14ac:dyDescent="0.25">
      <c r="A166" s="141">
        <f t="shared" si="3"/>
        <v>156</v>
      </c>
      <c r="B166" s="143" t="s">
        <v>244</v>
      </c>
      <c r="C166" s="144">
        <v>27</v>
      </c>
      <c r="D166" s="144">
        <v>18</v>
      </c>
      <c r="E166" s="144">
        <v>89</v>
      </c>
    </row>
    <row r="167" spans="1:5" x14ac:dyDescent="0.25">
      <c r="A167" s="141">
        <f t="shared" si="3"/>
        <v>157</v>
      </c>
      <c r="B167" s="143" t="s">
        <v>245</v>
      </c>
      <c r="C167" s="144">
        <v>32</v>
      </c>
      <c r="D167" s="144">
        <v>21</v>
      </c>
      <c r="E167" s="144">
        <v>92</v>
      </c>
    </row>
    <row r="168" spans="1:5" x14ac:dyDescent="0.25">
      <c r="A168" s="141">
        <f t="shared" si="3"/>
        <v>158</v>
      </c>
      <c r="B168" s="143" t="s">
        <v>246</v>
      </c>
      <c r="C168" s="144">
        <v>24</v>
      </c>
      <c r="D168" s="144">
        <v>16</v>
      </c>
      <c r="E168" s="144">
        <v>58</v>
      </c>
    </row>
    <row r="169" spans="1:5" x14ac:dyDescent="0.25">
      <c r="A169" s="141">
        <f t="shared" si="3"/>
        <v>159</v>
      </c>
      <c r="B169" s="143" t="s">
        <v>317</v>
      </c>
      <c r="C169" s="144">
        <v>28</v>
      </c>
      <c r="D169" s="144">
        <v>19</v>
      </c>
      <c r="E169" s="144">
        <v>84</v>
      </c>
    </row>
    <row r="170" spans="1:5" x14ac:dyDescent="0.25">
      <c r="A170" s="141">
        <f t="shared" si="3"/>
        <v>160</v>
      </c>
      <c r="B170" s="143" t="s">
        <v>247</v>
      </c>
      <c r="C170" s="144">
        <v>30</v>
      </c>
      <c r="D170" s="144">
        <v>20</v>
      </c>
      <c r="E170" s="144">
        <v>110</v>
      </c>
    </row>
    <row r="171" spans="1:5" x14ac:dyDescent="0.25">
      <c r="A171" s="141">
        <f t="shared" si="3"/>
        <v>161</v>
      </c>
      <c r="B171" s="143" t="s">
        <v>248</v>
      </c>
      <c r="C171" s="144">
        <v>26</v>
      </c>
      <c r="D171" s="144">
        <v>17</v>
      </c>
      <c r="E171" s="144">
        <v>114</v>
      </c>
    </row>
    <row r="172" spans="1:5" x14ac:dyDescent="0.25">
      <c r="A172" s="141">
        <f t="shared" si="3"/>
        <v>162</v>
      </c>
      <c r="B172" s="143" t="s">
        <v>249</v>
      </c>
      <c r="C172" s="144">
        <v>36</v>
      </c>
      <c r="D172" s="144">
        <v>24</v>
      </c>
      <c r="E172" s="144">
        <v>130</v>
      </c>
    </row>
    <row r="173" spans="1:5" x14ac:dyDescent="0.25">
      <c r="A173" s="141">
        <f t="shared" si="3"/>
        <v>163</v>
      </c>
      <c r="B173" s="143" t="s">
        <v>250</v>
      </c>
      <c r="C173" s="144">
        <v>29</v>
      </c>
      <c r="D173" s="144">
        <v>20</v>
      </c>
      <c r="E173" s="144">
        <v>85</v>
      </c>
    </row>
    <row r="174" spans="1:5" x14ac:dyDescent="0.25">
      <c r="A174" s="141">
        <f t="shared" si="3"/>
        <v>164</v>
      </c>
      <c r="B174" s="143" t="s">
        <v>252</v>
      </c>
      <c r="C174" s="144">
        <v>34</v>
      </c>
      <c r="D174" s="144">
        <v>23</v>
      </c>
      <c r="E174" s="144">
        <v>75</v>
      </c>
    </row>
    <row r="175" spans="1:5" x14ac:dyDescent="0.25">
      <c r="A175" s="141">
        <f t="shared" si="3"/>
        <v>165</v>
      </c>
      <c r="B175" s="143" t="s">
        <v>251</v>
      </c>
      <c r="C175" s="144">
        <v>47</v>
      </c>
      <c r="D175" s="144">
        <v>32</v>
      </c>
      <c r="E175" s="144">
        <v>80</v>
      </c>
    </row>
    <row r="176" spans="1:5" x14ac:dyDescent="0.25">
      <c r="A176" s="141">
        <f t="shared" si="3"/>
        <v>166</v>
      </c>
      <c r="B176" s="143" t="s">
        <v>253</v>
      </c>
      <c r="C176" s="144">
        <v>48</v>
      </c>
      <c r="D176" s="144">
        <v>32</v>
      </c>
      <c r="E176" s="144">
        <v>80</v>
      </c>
    </row>
    <row r="177" spans="1:5" x14ac:dyDescent="0.25">
      <c r="A177" s="141">
        <f t="shared" si="3"/>
        <v>167</v>
      </c>
      <c r="B177" s="143" t="s">
        <v>254</v>
      </c>
      <c r="C177" s="144">
        <v>38</v>
      </c>
      <c r="D177" s="144">
        <v>25</v>
      </c>
      <c r="E177" s="144">
        <v>234</v>
      </c>
    </row>
    <row r="178" spans="1:5" x14ac:dyDescent="0.25">
      <c r="A178" s="141">
        <f t="shared" si="3"/>
        <v>168</v>
      </c>
      <c r="B178" s="143" t="s">
        <v>255</v>
      </c>
      <c r="C178" s="144">
        <v>48</v>
      </c>
      <c r="D178" s="144">
        <v>32</v>
      </c>
      <c r="E178" s="144">
        <v>179</v>
      </c>
    </row>
    <row r="179" spans="1:5" x14ac:dyDescent="0.25">
      <c r="A179" s="141">
        <f t="shared" si="3"/>
        <v>169</v>
      </c>
      <c r="B179" s="143" t="s">
        <v>256</v>
      </c>
      <c r="C179" s="144">
        <v>50</v>
      </c>
      <c r="D179" s="144">
        <v>33</v>
      </c>
      <c r="E179" s="144">
        <v>168</v>
      </c>
    </row>
    <row r="180" spans="1:5" x14ac:dyDescent="0.25">
      <c r="A180" s="141">
        <f t="shared" si="3"/>
        <v>170</v>
      </c>
      <c r="B180" s="143" t="s">
        <v>257</v>
      </c>
      <c r="C180" s="144">
        <v>64</v>
      </c>
      <c r="D180" s="144">
        <v>43</v>
      </c>
      <c r="E180" s="144">
        <v>180</v>
      </c>
    </row>
    <row r="181" spans="1:5" x14ac:dyDescent="0.25">
      <c r="A181" s="141">
        <f t="shared" si="3"/>
        <v>171</v>
      </c>
      <c r="B181" s="143" t="s">
        <v>258</v>
      </c>
      <c r="C181" s="144">
        <v>66</v>
      </c>
      <c r="D181" s="144">
        <v>44</v>
      </c>
      <c r="E181" s="144">
        <v>186</v>
      </c>
    </row>
    <row r="182" spans="1:5" x14ac:dyDescent="0.25">
      <c r="A182" s="141">
        <f t="shared" si="3"/>
        <v>172</v>
      </c>
      <c r="B182" s="143" t="s">
        <v>259</v>
      </c>
      <c r="C182" s="144">
        <v>42</v>
      </c>
      <c r="D182" s="144">
        <v>28</v>
      </c>
      <c r="E182" s="144">
        <v>190</v>
      </c>
    </row>
    <row r="183" spans="1:5" x14ac:dyDescent="0.25">
      <c r="A183" s="141">
        <f t="shared" si="3"/>
        <v>173</v>
      </c>
      <c r="B183" s="143" t="s">
        <v>260</v>
      </c>
      <c r="C183" s="144">
        <v>20</v>
      </c>
      <c r="D183" s="144">
        <v>13</v>
      </c>
      <c r="E183" s="144">
        <v>74</v>
      </c>
    </row>
    <row r="184" spans="1:5" x14ac:dyDescent="0.25">
      <c r="A184" s="141">
        <f t="shared" si="3"/>
        <v>174</v>
      </c>
      <c r="B184" s="143" t="s">
        <v>261</v>
      </c>
      <c r="C184" s="144">
        <v>48</v>
      </c>
      <c r="D184" s="144">
        <v>32</v>
      </c>
      <c r="E184" s="144">
        <v>161</v>
      </c>
    </row>
    <row r="185" spans="1:5" x14ac:dyDescent="0.25">
      <c r="A185" s="141">
        <f t="shared" si="3"/>
        <v>175</v>
      </c>
      <c r="B185" s="143" t="s">
        <v>262</v>
      </c>
      <c r="C185" s="144">
        <v>45</v>
      </c>
      <c r="D185" s="144">
        <v>30</v>
      </c>
      <c r="E185" s="144">
        <v>140</v>
      </c>
    </row>
    <row r="186" spans="1:5" x14ac:dyDescent="0.25">
      <c r="A186" s="141">
        <f t="shared" si="3"/>
        <v>176</v>
      </c>
      <c r="B186" s="143" t="s">
        <v>263</v>
      </c>
      <c r="C186" s="144">
        <v>54</v>
      </c>
      <c r="D186" s="144">
        <v>36</v>
      </c>
      <c r="E186" s="144">
        <v>197</v>
      </c>
    </row>
    <row r="187" spans="1:5" x14ac:dyDescent="0.25">
      <c r="A187" s="141">
        <f t="shared" si="3"/>
        <v>177</v>
      </c>
      <c r="B187" s="143" t="s">
        <v>264</v>
      </c>
      <c r="C187" s="144">
        <v>24</v>
      </c>
      <c r="D187" s="144">
        <v>16</v>
      </c>
      <c r="E187" s="144">
        <v>85</v>
      </c>
    </row>
    <row r="188" spans="1:5" x14ac:dyDescent="0.25">
      <c r="A188" s="141">
        <f t="shared" si="3"/>
        <v>178</v>
      </c>
      <c r="B188" s="143" t="s">
        <v>265</v>
      </c>
      <c r="C188" s="144">
        <v>33</v>
      </c>
      <c r="D188" s="144">
        <v>22</v>
      </c>
      <c r="E188" s="144">
        <v>95</v>
      </c>
    </row>
    <row r="189" spans="1:5" x14ac:dyDescent="0.25">
      <c r="A189" s="141">
        <f t="shared" si="3"/>
        <v>179</v>
      </c>
      <c r="B189" s="143" t="s">
        <v>266</v>
      </c>
      <c r="C189" s="144">
        <v>34</v>
      </c>
      <c r="D189" s="144">
        <v>23</v>
      </c>
      <c r="E189" s="144">
        <v>115</v>
      </c>
    </row>
    <row r="190" spans="1:5" x14ac:dyDescent="0.25">
      <c r="A190" s="141">
        <f t="shared" si="3"/>
        <v>180</v>
      </c>
      <c r="B190" s="143" t="s">
        <v>267</v>
      </c>
      <c r="C190" s="144">
        <v>34</v>
      </c>
      <c r="D190" s="144">
        <v>23</v>
      </c>
      <c r="E190" s="144">
        <v>118</v>
      </c>
    </row>
    <row r="191" spans="1:5" x14ac:dyDescent="0.25">
      <c r="A191" s="141">
        <f t="shared" si="3"/>
        <v>181</v>
      </c>
      <c r="B191" s="143" t="s">
        <v>268</v>
      </c>
      <c r="C191" s="144">
        <v>40</v>
      </c>
      <c r="D191" s="144">
        <v>27</v>
      </c>
      <c r="E191" s="144">
        <v>115</v>
      </c>
    </row>
    <row r="192" spans="1:5" x14ac:dyDescent="0.25">
      <c r="A192" s="141">
        <f t="shared" si="3"/>
        <v>182</v>
      </c>
      <c r="B192" s="143" t="s">
        <v>269</v>
      </c>
      <c r="C192" s="144">
        <v>40</v>
      </c>
      <c r="D192" s="144">
        <v>27</v>
      </c>
      <c r="E192" s="144">
        <v>118</v>
      </c>
    </row>
    <row r="193" spans="1:5" x14ac:dyDescent="0.25">
      <c r="A193" s="141">
        <f t="shared" si="3"/>
        <v>183</v>
      </c>
      <c r="B193" s="143" t="s">
        <v>270</v>
      </c>
      <c r="C193" s="144">
        <v>35</v>
      </c>
      <c r="D193" s="144">
        <v>24</v>
      </c>
      <c r="E193" s="144">
        <v>121</v>
      </c>
    </row>
    <row r="194" spans="1:5" x14ac:dyDescent="0.25">
      <c r="A194" s="141">
        <f t="shared" si="3"/>
        <v>184</v>
      </c>
      <c r="B194" s="143" t="s">
        <v>271</v>
      </c>
      <c r="C194" s="144">
        <v>42</v>
      </c>
      <c r="D194" s="144">
        <v>28</v>
      </c>
      <c r="E194" s="144">
        <v>100</v>
      </c>
    </row>
    <row r="195" spans="1:5" x14ac:dyDescent="0.25">
      <c r="A195" s="141">
        <f t="shared" si="3"/>
        <v>185</v>
      </c>
      <c r="B195" s="143" t="s">
        <v>272</v>
      </c>
      <c r="C195" s="144">
        <v>33</v>
      </c>
      <c r="D195" s="144">
        <v>22</v>
      </c>
      <c r="E195" s="144">
        <v>195</v>
      </c>
    </row>
    <row r="196" spans="1:5" x14ac:dyDescent="0.25">
      <c r="A196" s="141">
        <f t="shared" si="3"/>
        <v>186</v>
      </c>
      <c r="B196" s="143" t="s">
        <v>273</v>
      </c>
      <c r="C196" s="144">
        <v>22</v>
      </c>
      <c r="D196" s="144">
        <v>15</v>
      </c>
      <c r="E196" s="144">
        <v>94</v>
      </c>
    </row>
    <row r="197" spans="1:5" x14ac:dyDescent="0.25">
      <c r="A197" s="141">
        <f t="shared" si="3"/>
        <v>187</v>
      </c>
      <c r="B197" s="143" t="s">
        <v>274</v>
      </c>
      <c r="C197" s="144">
        <v>27</v>
      </c>
      <c r="D197" s="144">
        <v>18</v>
      </c>
      <c r="E197" s="144">
        <v>112</v>
      </c>
    </row>
    <row r="198" spans="1:5" x14ac:dyDescent="0.25">
      <c r="A198" s="141">
        <f t="shared" si="3"/>
        <v>188</v>
      </c>
      <c r="B198" s="143" t="s">
        <v>315</v>
      </c>
      <c r="C198" s="144">
        <v>29</v>
      </c>
      <c r="D198" s="144">
        <v>20</v>
      </c>
      <c r="E198" s="144">
        <v>124</v>
      </c>
    </row>
    <row r="199" spans="1:5" x14ac:dyDescent="0.25">
      <c r="A199" s="141">
        <f t="shared" si="3"/>
        <v>189</v>
      </c>
      <c r="B199" s="143" t="s">
        <v>275</v>
      </c>
      <c r="C199" s="144">
        <v>34</v>
      </c>
      <c r="D199" s="144">
        <v>23</v>
      </c>
      <c r="E199" s="144">
        <v>150</v>
      </c>
    </row>
    <row r="200" spans="1:5" x14ac:dyDescent="0.25">
      <c r="A200" s="141">
        <f t="shared" si="3"/>
        <v>190</v>
      </c>
      <c r="B200" s="143" t="s">
        <v>276</v>
      </c>
      <c r="C200" s="144">
        <v>38</v>
      </c>
      <c r="D200" s="144">
        <v>25</v>
      </c>
      <c r="E200" s="144">
        <v>140</v>
      </c>
    </row>
    <row r="201" spans="1:5" x14ac:dyDescent="0.25">
      <c r="A201" s="141">
        <f t="shared" si="3"/>
        <v>191</v>
      </c>
      <c r="B201" s="143" t="s">
        <v>277</v>
      </c>
      <c r="C201" s="144">
        <v>27</v>
      </c>
      <c r="D201" s="144">
        <v>18</v>
      </c>
      <c r="E201" s="144">
        <v>118</v>
      </c>
    </row>
    <row r="202" spans="1:5" x14ac:dyDescent="0.25">
      <c r="A202" s="141">
        <f t="shared" si="3"/>
        <v>192</v>
      </c>
      <c r="B202" s="143" t="s">
        <v>278</v>
      </c>
      <c r="C202" s="144">
        <v>46</v>
      </c>
      <c r="D202" s="144">
        <v>31</v>
      </c>
      <c r="E202" s="144">
        <v>143</v>
      </c>
    </row>
    <row r="203" spans="1:5" x14ac:dyDescent="0.25">
      <c r="A203" s="141">
        <f t="shared" si="3"/>
        <v>193</v>
      </c>
      <c r="B203" s="143" t="s">
        <v>279</v>
      </c>
      <c r="C203" s="144">
        <v>47</v>
      </c>
      <c r="D203" s="144">
        <v>32</v>
      </c>
      <c r="E203" s="144">
        <v>201</v>
      </c>
    </row>
    <row r="204" spans="1:5" x14ac:dyDescent="0.25">
      <c r="A204" s="141">
        <f t="shared" ref="A204:A238" si="4">A203+1</f>
        <v>194</v>
      </c>
      <c r="B204" s="143" t="s">
        <v>280</v>
      </c>
      <c r="C204" s="144">
        <v>38</v>
      </c>
      <c r="D204" s="144">
        <v>25</v>
      </c>
      <c r="E204" s="144">
        <v>110</v>
      </c>
    </row>
    <row r="205" spans="1:5" x14ac:dyDescent="0.25">
      <c r="A205" s="141">
        <f t="shared" si="4"/>
        <v>195</v>
      </c>
      <c r="B205" s="143" t="s">
        <v>281</v>
      </c>
      <c r="C205" s="144">
        <v>39</v>
      </c>
      <c r="D205" s="144">
        <v>26</v>
      </c>
      <c r="E205" s="144">
        <v>118</v>
      </c>
    </row>
    <row r="206" spans="1:5" x14ac:dyDescent="0.25">
      <c r="A206" s="141">
        <f t="shared" si="4"/>
        <v>196</v>
      </c>
      <c r="B206" s="143" t="s">
        <v>282</v>
      </c>
      <c r="C206" s="144">
        <v>39</v>
      </c>
      <c r="D206" s="144">
        <v>26</v>
      </c>
      <c r="E206" s="144">
        <v>94</v>
      </c>
    </row>
    <row r="207" spans="1:5" x14ac:dyDescent="0.25">
      <c r="A207" s="141">
        <f t="shared" si="4"/>
        <v>197</v>
      </c>
      <c r="B207" s="143" t="s">
        <v>283</v>
      </c>
      <c r="C207" s="144">
        <v>45</v>
      </c>
      <c r="D207" s="144">
        <v>30</v>
      </c>
      <c r="E207" s="144">
        <v>177</v>
      </c>
    </row>
    <row r="208" spans="1:5" x14ac:dyDescent="0.25">
      <c r="A208" s="141">
        <f t="shared" si="4"/>
        <v>198</v>
      </c>
      <c r="B208" s="143" t="s">
        <v>284</v>
      </c>
      <c r="C208" s="144">
        <v>64</v>
      </c>
      <c r="D208" s="144">
        <v>43</v>
      </c>
      <c r="E208" s="144">
        <v>163</v>
      </c>
    </row>
    <row r="209" spans="1:5" x14ac:dyDescent="0.25">
      <c r="A209" s="141">
        <f t="shared" si="4"/>
        <v>199</v>
      </c>
      <c r="B209" s="143" t="s">
        <v>285</v>
      </c>
      <c r="C209" s="144">
        <v>35</v>
      </c>
      <c r="D209" s="144">
        <v>24</v>
      </c>
      <c r="E209" s="144">
        <v>94</v>
      </c>
    </row>
    <row r="210" spans="1:5" x14ac:dyDescent="0.25">
      <c r="A210" s="141">
        <f t="shared" si="4"/>
        <v>200</v>
      </c>
      <c r="B210" s="143" t="s">
        <v>286</v>
      </c>
      <c r="C210" s="144">
        <v>17</v>
      </c>
      <c r="D210" s="144">
        <v>12</v>
      </c>
      <c r="E210" s="144">
        <v>95</v>
      </c>
    </row>
    <row r="211" spans="1:5" x14ac:dyDescent="0.25">
      <c r="A211" s="141">
        <f t="shared" si="4"/>
        <v>201</v>
      </c>
      <c r="B211" s="143" t="s">
        <v>287</v>
      </c>
      <c r="C211" s="144">
        <v>26</v>
      </c>
      <c r="D211" s="144">
        <v>17</v>
      </c>
      <c r="E211" s="144">
        <v>120</v>
      </c>
    </row>
    <row r="212" spans="1:5" x14ac:dyDescent="0.25">
      <c r="A212" s="141">
        <f t="shared" si="4"/>
        <v>202</v>
      </c>
      <c r="B212" s="143" t="s">
        <v>288</v>
      </c>
      <c r="C212" s="144">
        <v>29</v>
      </c>
      <c r="D212" s="144">
        <v>20</v>
      </c>
      <c r="E212" s="144">
        <v>55</v>
      </c>
    </row>
    <row r="213" spans="1:5" x14ac:dyDescent="0.25">
      <c r="A213" s="141">
        <f t="shared" si="4"/>
        <v>203</v>
      </c>
      <c r="B213" s="143" t="s">
        <v>289</v>
      </c>
      <c r="C213" s="144">
        <v>40</v>
      </c>
      <c r="D213" s="144">
        <v>27</v>
      </c>
      <c r="E213" s="144">
        <v>115</v>
      </c>
    </row>
    <row r="214" spans="1:5" x14ac:dyDescent="0.25">
      <c r="A214" s="141">
        <f t="shared" si="4"/>
        <v>204</v>
      </c>
      <c r="B214" s="143" t="s">
        <v>290</v>
      </c>
      <c r="C214" s="144">
        <v>33</v>
      </c>
      <c r="D214" s="144">
        <v>22</v>
      </c>
      <c r="E214" s="144">
        <v>108</v>
      </c>
    </row>
    <row r="215" spans="1:5" x14ac:dyDescent="0.25">
      <c r="A215" s="141">
        <f t="shared" si="4"/>
        <v>205</v>
      </c>
      <c r="B215" s="143" t="s">
        <v>291</v>
      </c>
      <c r="C215" s="144">
        <v>41</v>
      </c>
      <c r="D215" s="144">
        <v>28</v>
      </c>
      <c r="E215" s="144">
        <v>143</v>
      </c>
    </row>
    <row r="216" spans="1:5" x14ac:dyDescent="0.25">
      <c r="A216" s="141">
        <f t="shared" si="4"/>
        <v>206</v>
      </c>
      <c r="B216" s="143" t="s">
        <v>292</v>
      </c>
      <c r="C216" s="144">
        <v>26</v>
      </c>
      <c r="D216" s="144">
        <v>17</v>
      </c>
      <c r="E216" s="144">
        <v>98</v>
      </c>
    </row>
    <row r="217" spans="1:5" x14ac:dyDescent="0.25">
      <c r="A217" s="141">
        <f t="shared" si="4"/>
        <v>207</v>
      </c>
      <c r="B217" s="143" t="s">
        <v>293</v>
      </c>
      <c r="C217" s="144">
        <v>22</v>
      </c>
      <c r="D217" s="144">
        <v>15</v>
      </c>
      <c r="E217" s="144">
        <v>63</v>
      </c>
    </row>
    <row r="218" spans="1:5" x14ac:dyDescent="0.25">
      <c r="A218" s="141">
        <f t="shared" si="4"/>
        <v>208</v>
      </c>
      <c r="B218" s="143" t="s">
        <v>294</v>
      </c>
      <c r="C218" s="144">
        <v>48</v>
      </c>
      <c r="D218" s="144">
        <v>32</v>
      </c>
      <c r="E218" s="144">
        <v>90</v>
      </c>
    </row>
    <row r="219" spans="1:5" x14ac:dyDescent="0.25">
      <c r="A219" s="141">
        <f t="shared" si="4"/>
        <v>209</v>
      </c>
      <c r="B219" s="143" t="s">
        <v>295</v>
      </c>
      <c r="C219" s="144">
        <v>34</v>
      </c>
      <c r="D219" s="144">
        <v>23</v>
      </c>
      <c r="E219" s="144">
        <v>104</v>
      </c>
    </row>
    <row r="220" spans="1:5" x14ac:dyDescent="0.25">
      <c r="A220" s="141">
        <f t="shared" si="4"/>
        <v>210</v>
      </c>
      <c r="B220" s="143" t="s">
        <v>296</v>
      </c>
      <c r="C220" s="144">
        <v>52</v>
      </c>
      <c r="D220" s="144">
        <v>35</v>
      </c>
      <c r="E220" s="144">
        <v>160</v>
      </c>
    </row>
    <row r="221" spans="1:5" x14ac:dyDescent="0.25">
      <c r="A221" s="141">
        <f t="shared" si="4"/>
        <v>211</v>
      </c>
      <c r="B221" s="143" t="s">
        <v>297</v>
      </c>
      <c r="C221" s="144">
        <v>45</v>
      </c>
      <c r="D221" s="144">
        <v>30</v>
      </c>
      <c r="E221" s="144">
        <v>127</v>
      </c>
    </row>
    <row r="222" spans="1:5" x14ac:dyDescent="0.25">
      <c r="A222" s="141">
        <f t="shared" si="4"/>
        <v>212</v>
      </c>
      <c r="B222" s="143" t="s">
        <v>298</v>
      </c>
      <c r="C222" s="144">
        <v>65</v>
      </c>
      <c r="D222" s="144">
        <v>44</v>
      </c>
      <c r="E222" s="144">
        <v>156</v>
      </c>
    </row>
    <row r="223" spans="1:5" x14ac:dyDescent="0.25">
      <c r="A223" s="141">
        <f t="shared" si="4"/>
        <v>213</v>
      </c>
      <c r="B223" s="143" t="s">
        <v>299</v>
      </c>
      <c r="C223" s="144">
        <v>51</v>
      </c>
      <c r="D223" s="144">
        <v>34</v>
      </c>
      <c r="E223" s="144">
        <v>138</v>
      </c>
    </row>
    <row r="224" spans="1:5" x14ac:dyDescent="0.25">
      <c r="A224" s="141">
        <f t="shared" si="4"/>
        <v>214</v>
      </c>
      <c r="B224" s="143" t="s">
        <v>300</v>
      </c>
      <c r="C224" s="144">
        <v>62</v>
      </c>
      <c r="D224" s="144">
        <v>41</v>
      </c>
      <c r="E224" s="144">
        <v>175</v>
      </c>
    </row>
    <row r="225" spans="1:5" x14ac:dyDescent="0.25">
      <c r="A225" s="141">
        <f t="shared" si="4"/>
        <v>215</v>
      </c>
      <c r="B225" s="143" t="s">
        <v>301</v>
      </c>
      <c r="C225" s="144">
        <v>58</v>
      </c>
      <c r="D225" s="144">
        <v>39</v>
      </c>
      <c r="E225" s="144">
        <v>265</v>
      </c>
    </row>
    <row r="226" spans="1:5" x14ac:dyDescent="0.25">
      <c r="A226" s="141">
        <f t="shared" si="4"/>
        <v>216</v>
      </c>
      <c r="B226" s="143" t="s">
        <v>302</v>
      </c>
      <c r="C226" s="144">
        <v>54</v>
      </c>
      <c r="D226" s="144">
        <v>36</v>
      </c>
      <c r="E226" s="144">
        <v>209</v>
      </c>
    </row>
    <row r="227" spans="1:5" x14ac:dyDescent="0.25">
      <c r="A227" s="141">
        <f t="shared" si="4"/>
        <v>217</v>
      </c>
      <c r="B227" s="143" t="s">
        <v>303</v>
      </c>
      <c r="C227" s="144">
        <v>63</v>
      </c>
      <c r="D227" s="144">
        <v>42</v>
      </c>
      <c r="E227" s="144">
        <v>138</v>
      </c>
    </row>
    <row r="228" spans="1:5" x14ac:dyDescent="0.25">
      <c r="A228" s="141">
        <f t="shared" si="4"/>
        <v>218</v>
      </c>
      <c r="B228" s="143" t="s">
        <v>304</v>
      </c>
      <c r="C228" s="144">
        <v>56</v>
      </c>
      <c r="D228" s="144">
        <v>37</v>
      </c>
      <c r="E228" s="144">
        <v>274</v>
      </c>
    </row>
    <row r="229" spans="1:5" x14ac:dyDescent="0.25">
      <c r="A229" s="141">
        <f t="shared" si="4"/>
        <v>219</v>
      </c>
      <c r="B229" s="143" t="s">
        <v>305</v>
      </c>
      <c r="C229" s="144">
        <v>64</v>
      </c>
      <c r="D229" s="144">
        <v>43</v>
      </c>
      <c r="E229" s="144">
        <v>151</v>
      </c>
    </row>
    <row r="230" spans="1:5" x14ac:dyDescent="0.25">
      <c r="A230" s="141">
        <f t="shared" si="4"/>
        <v>220</v>
      </c>
      <c r="B230" s="143" t="s">
        <v>306</v>
      </c>
      <c r="C230" s="144">
        <v>58</v>
      </c>
      <c r="D230" s="144">
        <v>39</v>
      </c>
      <c r="E230" s="144">
        <v>282</v>
      </c>
    </row>
    <row r="231" spans="1:5" x14ac:dyDescent="0.25">
      <c r="A231" s="141">
        <f t="shared" si="4"/>
        <v>221</v>
      </c>
      <c r="B231" s="143" t="s">
        <v>307</v>
      </c>
      <c r="C231" s="144">
        <v>51</v>
      </c>
      <c r="D231" s="144">
        <v>34</v>
      </c>
      <c r="E231" s="144">
        <v>314</v>
      </c>
    </row>
    <row r="232" spans="1:5" x14ac:dyDescent="0.25">
      <c r="A232" s="141">
        <f t="shared" si="4"/>
        <v>222</v>
      </c>
      <c r="B232" s="143" t="s">
        <v>308</v>
      </c>
      <c r="C232" s="144">
        <v>62</v>
      </c>
      <c r="D232" s="144">
        <v>41</v>
      </c>
      <c r="E232" s="144">
        <v>276</v>
      </c>
    </row>
    <row r="233" spans="1:5" ht="26.4" x14ac:dyDescent="0.25">
      <c r="A233" s="141">
        <f t="shared" si="4"/>
        <v>223</v>
      </c>
      <c r="B233" s="143" t="s">
        <v>309</v>
      </c>
      <c r="C233" s="144">
        <v>45</v>
      </c>
      <c r="D233" s="144">
        <v>30</v>
      </c>
      <c r="E233" s="144">
        <v>115</v>
      </c>
    </row>
    <row r="234" spans="1:5" x14ac:dyDescent="0.25">
      <c r="A234" s="141">
        <f t="shared" si="4"/>
        <v>224</v>
      </c>
      <c r="B234" s="143" t="s">
        <v>310</v>
      </c>
      <c r="C234" s="144">
        <v>62</v>
      </c>
      <c r="D234" s="144">
        <v>41</v>
      </c>
      <c r="E234" s="144">
        <v>224</v>
      </c>
    </row>
    <row r="235" spans="1:5" x14ac:dyDescent="0.25">
      <c r="A235" s="141">
        <f t="shared" si="4"/>
        <v>225</v>
      </c>
      <c r="B235" s="143" t="s">
        <v>311</v>
      </c>
      <c r="C235" s="144">
        <v>41</v>
      </c>
      <c r="D235" s="144">
        <v>28</v>
      </c>
      <c r="E235" s="144">
        <v>86</v>
      </c>
    </row>
    <row r="236" spans="1:5" x14ac:dyDescent="0.25">
      <c r="A236" s="141">
        <f t="shared" si="4"/>
        <v>226</v>
      </c>
      <c r="B236" s="143" t="s">
        <v>312</v>
      </c>
      <c r="C236" s="144">
        <v>20</v>
      </c>
      <c r="D236" s="144">
        <v>13</v>
      </c>
      <c r="E236" s="144">
        <v>98</v>
      </c>
    </row>
    <row r="237" spans="1:5" x14ac:dyDescent="0.25">
      <c r="A237" s="141">
        <f t="shared" si="4"/>
        <v>227</v>
      </c>
      <c r="B237" s="143" t="s">
        <v>313</v>
      </c>
      <c r="C237" s="144">
        <v>46</v>
      </c>
      <c r="D237" s="144">
        <v>31</v>
      </c>
      <c r="E237" s="144">
        <v>74</v>
      </c>
    </row>
    <row r="238" spans="1:5" x14ac:dyDescent="0.25">
      <c r="A238" s="141">
        <f t="shared" si="4"/>
        <v>228</v>
      </c>
      <c r="B238" s="143" t="s">
        <v>314</v>
      </c>
      <c r="C238" s="144">
        <v>45</v>
      </c>
      <c r="D238" s="144">
        <v>30</v>
      </c>
      <c r="E238" s="144">
        <v>116</v>
      </c>
    </row>
  </sheetData>
  <sheetProtection sheet="1" objects="1" scenarios="1"/>
  <mergeCells count="3">
    <mergeCell ref="A5:E5"/>
    <mergeCell ref="A7:A9"/>
    <mergeCell ref="A1:E2"/>
  </mergeCells>
  <pageMargins left="0.78749999999999998" right="0.78749999999999998" top="0.49236111111111114" bottom="0.49236111111111114" header="0.49236111111111114" footer="0.49236111111111114"/>
  <pageSetup paperSize="9" firstPageNumber="0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83b63776-abd8-4f1d-8b80-403d146e233f</BSO999929>
</file>

<file path=customXml/itemProps1.xml><?xml version="1.0" encoding="utf-8"?>
<ds:datastoreItem xmlns:ds="http://schemas.openxmlformats.org/officeDocument/2006/customXml" ds:itemID="{C3C4DBAF-A029-4758-83EC-D676469C5C93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Reisekosten</vt:lpstr>
      <vt:lpstr>Verpflegungsmehraufwand</vt:lpstr>
      <vt:lpstr>Länder</vt:lpstr>
      <vt:lpstr>Reisekosten!Druckbereich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gruner</dc:creator>
  <cp:lastModifiedBy>benjamin brändle</cp:lastModifiedBy>
  <cp:lastPrinted>2018-08-30T08:30:05Z</cp:lastPrinted>
  <dcterms:created xsi:type="dcterms:W3CDTF">2015-04-27T10:12:21Z</dcterms:created>
  <dcterms:modified xsi:type="dcterms:W3CDTF">2021-06-21T08:00:19Z</dcterms:modified>
</cp:coreProperties>
</file>